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<sst xmlns="http://schemas.openxmlformats.org/spreadsheetml/2006/main" count="240" uniqueCount="124">
  <si>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</si>
  <si>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</si>
  <si>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</si>
  <si>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</si>
  <si>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</si>
  <si>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</si>
  <si>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</si>
  <si>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</si>
  <si>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</si>
  <si>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</si>
  <si>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</si>
  <si>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</si>
  <si>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</si>
  <si>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</si>
  <si>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</si>
  <si>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</si>
  <si>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</si>
  <si>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</si>
  <si>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</si>
  <si>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</si>
  <si>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</si>
  <si>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</si>
  <si>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</si>
  <si>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</si>
  <si>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</si>
  <si>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</si>
  <si>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</si>
  <si>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</si>
  <si>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</si>
  <si>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</si>
  <si>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</si>
  <si>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</si>
  <si>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</si>
  <si>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</si>
  <si>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</si>
  <si>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</si>
  <si>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</si>
  <si>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</si>
  <si>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</si>
  <si>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</si>
  <si>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</si>
  <si>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</si>
  <si>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</si>
  <si>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</si>
  <si>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</si>
  <si>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</si>
  <si>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</si>
  <si>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</si>
  <si>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</si>
  <si>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</si>
  <si>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</si>
  <si>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</si>
  <si>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</si>
  <si>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</si>
  <si>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</si>
  <si>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</si>
  <si>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</si>
  <si>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</si>
  <si>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</si>
  <si>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</si>
  <si>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</si>
  <si>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</si>
  <si>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</si>
  <si>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</si>
  <si>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</si>
  <si>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</si>
  <si>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</si>
  <si>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</si>
  <si>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</si>
  <si>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</si>
  <si>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</si>
  <si>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</si>
  <si>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</si>
  <si>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</si>
  <si>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</si>
  <si>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</si>
  <si>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</si>
  <si>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</si>
  <si>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</si>
  <si>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</si>
  <si>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</si>
  <si>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</si>
  <si>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</si>
  <si>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</si>
  <si>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</si>
  <si>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</si>
  <si>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</si>
  <si>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</si>
  <si>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</si>
  <si>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</si>
  <si>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</si>
  <si>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</si>
  <si>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</si>
  <si>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</si>
  <si>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</si>
  <si>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</si>
  <si>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</si>
  <si>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</si>
  <si>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</si>
  <si>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</si>
  <si>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</si>
  <si>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</si>
  <si>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</si>
  <si>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</si>
  <si>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</si>
  <si>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</si>
  <si>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</si>
  <si>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</si>
  <si>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蓮田市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</si>
  <si>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</si>
  <si>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</si>
  <si>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</si>
  <si>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</si>
  <si>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</si>
  <si>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</si>
  <si>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</si>
  <si>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</si>
  <si>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</si>
  <si>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</si>
  <si>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</si>
  <si>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4つの処理施設のうち、上平野処理区や高虫処理区は供用開始から20年が経過しようとしております。現在、管渠については老朽化という状況には至っておりませんが、集落排水処理施設やマンホールポンプ等施設のうち、一部において耐用年数を超えた設備があります。利用者に安心・安全なサービスの提供を図っていくためにも、これらの耐用年数を超えた設備等につきましては、計画的に修繕と更新を行っていくことが必要な状況にあります。</t>
    <phoneticPr fontId="4"/>
  </si>
  <si>
    <t>　これからの当市の農業集落排水事業は、集落排水処理施設とマンホールポンプ場施設の修繕と計画的な更新を中心にした維持管理が重要となってきます。
　また、今後においてより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</si>
  <si>
    <t>非設置</t>
    <rPh sb="0" eb="1">
      <t>ヒ</t>
    </rPh>
    <rPh sb="1" eb="3">
      <t>セッチ</t>
    </rPh>
    <phoneticPr fontId="4"/>
  </si>
  <si>
    <t xml:space="preserve">　当市の農業集落排水事業は、上平野処理区（平成9年供用開始）、高虫処理区（平成10年供用開始）、駒崎・井沼処理区（平成14年供用開始）、根金・貝塚処理区（平成20年供用開始）と、4つの処理区で構成されそれぞれ処理を行っております。
　この4つの排水処理施設の使用料収入は、約4,730
万円、使用料単価は144.8（円／㎥）という状況にあります。
　一方で、汚水処理原価は213.2（円／㎥）となっているため、経費回収率が約67.9％に過ぎず、この使用料収入の不足分を公費で補っている状況にあります。
　これまでも多額の公費が投入されているという認識をもち、そしてこれ以上の公費投入を抑えるため、少数精鋭による事業運営を図ることで人件費の削減や、接続率の向上により収益増加させるなど、経営健全化のための努力を行ってきました。
　今後も引き続き、少しでも公費投入を抑え、経営の健全性・効率性が高まるよう様々な努力が必要な状況にあります。
（１）収益的収支比率の改善（他会計繰入金の増額による）
（２）企業債残高対事業規模比率の上昇（地方債償還金の減少による）
（３）経費回収率の後退（維持管理費の上昇による）
（４）汚水処理原価の上昇（維持管理費の増加による）
（５）水洗化率の改善（水洗便所設置済人口の増加による）
</t>
    <rPh sb="421" eb="424">
      <t>シュウエキテキ</t>
    </rPh>
    <rPh sb="424" eb="426">
      <t>シュウシ</t>
    </rPh>
    <rPh sb="426" eb="428">
      <t>ヒリツ</t>
    </rPh>
    <rPh sb="429" eb="431">
      <t>カイゼン</t>
    </rPh>
    <rPh sb="439" eb="441">
      <t>ゾウガク</t>
    </rPh>
    <rPh sb="449" eb="451">
      <t>キギョウ</t>
    </rPh>
    <rPh sb="451" eb="452">
      <t>サイ</t>
    </rPh>
    <rPh sb="452" eb="454">
      <t>ザンダカ</t>
    </rPh>
    <rPh sb="454" eb="455">
      <t>タイ</t>
    </rPh>
    <rPh sb="455" eb="457">
      <t>ジギョウ</t>
    </rPh>
    <rPh sb="457" eb="459">
      <t>キボ</t>
    </rPh>
    <rPh sb="459" eb="461">
      <t>ヒリツ</t>
    </rPh>
    <rPh sb="462" eb="464">
      <t>ジョウショウ</t>
    </rPh>
    <rPh sb="482" eb="484">
      <t>ケイヒ</t>
    </rPh>
    <rPh sb="484" eb="486">
      <t>カイシュウ</t>
    </rPh>
    <rPh sb="486" eb="487">
      <t>リツ</t>
    </rPh>
    <rPh sb="488" eb="490">
      <t>コウタイ</t>
    </rPh>
    <rPh sb="491" eb="493">
      <t>イジ</t>
    </rPh>
    <rPh sb="493" eb="496">
      <t>カンリヒ</t>
    </rPh>
    <rPh sb="497" eb="499">
      <t>ジョウショウ</t>
    </rPh>
    <rPh sb="507" eb="509">
      <t>オスイ</t>
    </rPh>
    <rPh sb="509" eb="511">
      <t>ショリ</t>
    </rPh>
    <rPh sb="511" eb="513">
      <t>ゲンカ</t>
    </rPh>
    <rPh sb="514" eb="516">
      <t>ジョウショウ</t>
    </rPh>
    <rPh sb="523" eb="525">
      <t>ゾウカ</t>
    </rPh>
    <rPh sb="533" eb="536">
      <t>スイセンカ</t>
    </rPh>
    <rPh sb="536" eb="537">
      <t>リツ</t>
    </rPh>
    <rPh sb="538" eb="540">
      <t>カイゼン</t>
    </rPh>
    <rPh sb="541" eb="543">
      <t>スイセン</t>
    </rPh>
    <rPh sb="543" eb="545">
      <t>ベンジョ</t>
    </rPh>
    <rPh sb="545" eb="547">
      <t>セッチ</t>
    </rPh>
    <rPh sb="547" eb="548">
      <t>ズ</t>
    </rPh>
    <rPh sb="548" eb="550">
      <t>ジンコウ</t>
    </rPh>
    <rPh sb="551" eb="55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</si>
</sst>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814272"/>
        <c:axId val="926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3814272"/>
        <c:axId val="92626944"/>
      </c:lineChart>
      <c:dateAx>
        <c:axId val="83814272"/>
        <c:scaling>
          <c:orientation val="minMax"/>
        </c:scaling>
        <c:delete val="1"/>
        <c:axPos val="b"/>
        <c:numFmt formatCode="ge" sourceLinked="1"/>
        <c:majorTickMark val="none"/>
        <c:minorTickMark val="none"/>
        <c:tickLblPos val="none"/>
        <c:crossAx val="92626944"/>
        <c:crosses val="autoZero"/>
        <c:auto val="1"/>
        <c:lblOffset val="100"/>
        <c:baseTimeUnit val="years"/>
      </c:dateAx>
      <c:valAx>
        <c:axId val="926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62.12</c:v>
                </c:pt>
                <c:pt idx="1">
                  <c:v>63.92</c:v>
                </c:pt>
                <c:pt idx="2">
                  <c:v>65.58</c:v>
                </c:pt>
                <c:pt idx="3">
                  <c:v>65.66</c:v>
                </c:pt>
                <c:pt idx="4">
                  <c:v>72.150000000000006</c:v>
                </c:pt>
              </c:numCache>
            </c:numRef>
          </c:val>
        </c:ser>
        <c:dLbls>
          <c:showLegendKey val="0"/>
          <c:showVal val="0"/>
          <c:showCatName val="0"/>
          <c:showSerName val="0"/>
          <c:showPercent val="0"/>
          <c:showBubbleSize val="0"/>
        </c:dLbls>
        <c:gapWidth val="150"/>
        <c:axId val="98736384"/>
        <c:axId val="987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8736384"/>
        <c:axId val="98754944"/>
      </c:lineChart>
      <c:dateAx>
        <c:axId val="98736384"/>
        <c:scaling>
          <c:orientation val="minMax"/>
        </c:scaling>
        <c:delete val="1"/>
        <c:axPos val="b"/>
        <c:numFmt formatCode="ge" sourceLinked="1"/>
        <c:majorTickMark val="none"/>
        <c:minorTickMark val="none"/>
        <c:tickLblPos val="none"/>
        <c:crossAx val="98754944"/>
        <c:crosses val="autoZero"/>
        <c:auto val="1"/>
        <c:lblOffset val="100"/>
        <c:baseTimeUnit val="years"/>
      </c:dateAx>
      <c:valAx>
        <c:axId val="987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76.87</c:v>
                </c:pt>
                <c:pt idx="1">
                  <c:v>76.78</c:v>
                </c:pt>
                <c:pt idx="2">
                  <c:v>78.62</c:v>
                </c:pt>
                <c:pt idx="3">
                  <c:v>81.459999999999994</c:v>
                </c:pt>
                <c:pt idx="4">
                  <c:v>83.49</c:v>
                </c:pt>
              </c:numCache>
            </c:numRef>
          </c:val>
        </c:ser>
        <c:dLbls>
          <c:showLegendKey val="0"/>
          <c:showVal val="0"/>
          <c:showCatName val="0"/>
          <c:showSerName val="0"/>
          <c:showPercent val="0"/>
          <c:showBubbleSize val="0"/>
        </c:dLbls>
        <c:gapWidth val="150"/>
        <c:axId val="98809728"/>
        <c:axId val="988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8809728"/>
        <c:axId val="98811904"/>
      </c:lineChart>
      <c:dateAx>
        <c:axId val="98809728"/>
        <c:scaling>
          <c:orientation val="minMax"/>
        </c:scaling>
        <c:delete val="1"/>
        <c:axPos val="b"/>
        <c:numFmt formatCode="ge" sourceLinked="1"/>
        <c:majorTickMark val="none"/>
        <c:minorTickMark val="none"/>
        <c:tickLblPos val="none"/>
        <c:crossAx val="98811904"/>
        <c:crosses val="autoZero"/>
        <c:auto val="1"/>
        <c:lblOffset val="100"/>
        <c:baseTimeUnit val="years"/>
      </c:dateAx>
      <c:valAx>
        <c:axId val="988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104.65</c:v>
                </c:pt>
                <c:pt idx="1">
                  <c:v>99.41</c:v>
                </c:pt>
                <c:pt idx="2">
                  <c:v>98.77</c:v>
                </c:pt>
                <c:pt idx="3">
                  <c:v>102.13</c:v>
                </c:pt>
                <c:pt idx="4">
                  <c:v>103.44</c:v>
                </c:pt>
              </c:numCache>
            </c:numRef>
          </c:val>
        </c:ser>
        <c:dLbls>
          <c:showLegendKey val="0"/>
          <c:showVal val="0"/>
          <c:showCatName val="0"/>
          <c:showSerName val="0"/>
          <c:showPercent val="0"/>
          <c:showBubbleSize val="0"/>
        </c:dLbls>
        <c:gapWidth val="150"/>
        <c:axId val="98649600"/>
        <c:axId val="986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49600"/>
        <c:axId val="98651520"/>
      </c:lineChart>
      <c:dateAx>
        <c:axId val="98649600"/>
        <c:scaling>
          <c:orientation val="minMax"/>
        </c:scaling>
        <c:delete val="1"/>
        <c:axPos val="b"/>
        <c:numFmt formatCode="ge" sourceLinked="1"/>
        <c:majorTickMark val="none"/>
        <c:minorTickMark val="none"/>
        <c:tickLblPos val="none"/>
        <c:crossAx val="98651520"/>
        <c:crosses val="autoZero"/>
        <c:auto val="1"/>
        <c:lblOffset val="100"/>
        <c:baseTimeUnit val="years"/>
      </c:dateAx>
      <c:valAx>
        <c:axId val="986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94272"/>
        <c:axId val="98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94272"/>
        <c:axId val="98696192"/>
      </c:lineChart>
      <c:dateAx>
        <c:axId val="98694272"/>
        <c:scaling>
          <c:orientation val="minMax"/>
        </c:scaling>
        <c:delete val="1"/>
        <c:axPos val="b"/>
        <c:numFmt formatCode="ge" sourceLinked="1"/>
        <c:majorTickMark val="none"/>
        <c:minorTickMark val="none"/>
        <c:tickLblPos val="none"/>
        <c:crossAx val="98696192"/>
        <c:crosses val="autoZero"/>
        <c:auto val="1"/>
        <c:lblOffset val="100"/>
        <c:baseTimeUnit val="years"/>
      </c:dateAx>
      <c:valAx>
        <c:axId val="98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56096"/>
        <c:axId val="931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56096"/>
        <c:axId val="93158016"/>
      </c:lineChart>
      <c:dateAx>
        <c:axId val="93156096"/>
        <c:scaling>
          <c:orientation val="minMax"/>
        </c:scaling>
        <c:delete val="1"/>
        <c:axPos val="b"/>
        <c:numFmt formatCode="ge" sourceLinked="1"/>
        <c:majorTickMark val="none"/>
        <c:minorTickMark val="none"/>
        <c:tickLblPos val="none"/>
        <c:crossAx val="93158016"/>
        <c:crosses val="autoZero"/>
        <c:auto val="1"/>
        <c:lblOffset val="100"/>
        <c:baseTimeUnit val="years"/>
      </c:dateAx>
      <c:valAx>
        <c:axId val="931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64512"/>
        <c:axId val="932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64512"/>
        <c:axId val="93266688"/>
      </c:lineChart>
      <c:dateAx>
        <c:axId val="93264512"/>
        <c:scaling>
          <c:orientation val="minMax"/>
        </c:scaling>
        <c:delete val="1"/>
        <c:axPos val="b"/>
        <c:numFmt formatCode="ge" sourceLinked="1"/>
        <c:majorTickMark val="none"/>
        <c:minorTickMark val="none"/>
        <c:tickLblPos val="none"/>
        <c:crossAx val="93266688"/>
        <c:crosses val="autoZero"/>
        <c:auto val="1"/>
        <c:lblOffset val="100"/>
        <c:baseTimeUnit val="years"/>
      </c:dateAx>
      <c:valAx>
        <c:axId val="932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00992"/>
        <c:axId val="933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00992"/>
        <c:axId val="93315456"/>
      </c:lineChart>
      <c:dateAx>
        <c:axId val="93300992"/>
        <c:scaling>
          <c:orientation val="minMax"/>
        </c:scaling>
        <c:delete val="1"/>
        <c:axPos val="b"/>
        <c:numFmt formatCode="ge" sourceLinked="1"/>
        <c:majorTickMark val="none"/>
        <c:minorTickMark val="none"/>
        <c:tickLblPos val="none"/>
        <c:crossAx val="93315456"/>
        <c:crosses val="autoZero"/>
        <c:auto val="1"/>
        <c:lblOffset val="100"/>
        <c:baseTimeUnit val="years"/>
      </c:dateAx>
      <c:valAx>
        <c:axId val="933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20.350000000000001</c:v>
                </c:pt>
                <c:pt idx="1">
                  <c:v>62.5</c:v>
                </c:pt>
                <c:pt idx="2">
                  <c:v>81.94</c:v>
                </c:pt>
                <c:pt idx="3">
                  <c:v>488.33</c:v>
                </c:pt>
                <c:pt idx="4" formatCode="#,##0.00;&quot;△&quot;#,##0.00">
                  <c:v>0</c:v>
                </c:pt>
              </c:numCache>
            </c:numRef>
          </c:val>
        </c:ser>
        <c:dLbls>
          <c:showLegendKey val="0"/>
          <c:showVal val="0"/>
          <c:showCatName val="0"/>
          <c:showSerName val="0"/>
          <c:showPercent val="0"/>
          <c:showBubbleSize val="0"/>
        </c:dLbls>
        <c:gapWidth val="150"/>
        <c:axId val="93341568"/>
        <c:axId val="933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3341568"/>
        <c:axId val="93356032"/>
      </c:lineChart>
      <c:dateAx>
        <c:axId val="93341568"/>
        <c:scaling>
          <c:orientation val="minMax"/>
        </c:scaling>
        <c:delete val="1"/>
        <c:axPos val="b"/>
        <c:numFmt formatCode="ge" sourceLinked="1"/>
        <c:majorTickMark val="none"/>
        <c:minorTickMark val="none"/>
        <c:tickLblPos val="none"/>
        <c:crossAx val="93356032"/>
        <c:crosses val="autoZero"/>
        <c:auto val="1"/>
        <c:lblOffset val="100"/>
        <c:baseTimeUnit val="years"/>
      </c:dateAx>
      <c:valAx>
        <c:axId val="933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69.23</c:v>
                </c:pt>
                <c:pt idx="1">
                  <c:v>65.239999999999995</c:v>
                </c:pt>
                <c:pt idx="2">
                  <c:v>70.650000000000006</c:v>
                </c:pt>
                <c:pt idx="3">
                  <c:v>73.47</c:v>
                </c:pt>
                <c:pt idx="4">
                  <c:v>67.94</c:v>
                </c:pt>
              </c:numCache>
            </c:numRef>
          </c:val>
        </c:ser>
        <c:dLbls>
          <c:showLegendKey val="0"/>
          <c:showVal val="0"/>
          <c:showCatName val="0"/>
          <c:showSerName val="0"/>
          <c:showPercent val="0"/>
          <c:showBubbleSize val="0"/>
        </c:dLbls>
        <c:gapWidth val="150"/>
        <c:axId val="93378048"/>
        <c:axId val="933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3378048"/>
        <c:axId val="93379968"/>
      </c:lineChart>
      <c:dateAx>
        <c:axId val="93378048"/>
        <c:scaling>
          <c:orientation val="minMax"/>
        </c:scaling>
        <c:delete val="1"/>
        <c:axPos val="b"/>
        <c:numFmt formatCode="ge" sourceLinked="1"/>
        <c:majorTickMark val="none"/>
        <c:minorTickMark val="none"/>
        <c:tickLblPos val="none"/>
        <c:crossAx val="93379968"/>
        <c:crosses val="autoZero"/>
        <c:auto val="1"/>
        <c:lblOffset val="100"/>
        <c:baseTimeUnit val="years"/>
      </c:dateAx>
      <c:valAx>
        <c:axId val="933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198.45</c:v>
                </c:pt>
                <c:pt idx="1">
                  <c:v>211.63</c:v>
                </c:pt>
                <c:pt idx="2">
                  <c:v>209.11</c:v>
                </c:pt>
                <c:pt idx="3">
                  <c:v>203.59</c:v>
                </c:pt>
                <c:pt idx="4">
                  <c:v>213.19</c:v>
                </c:pt>
              </c:numCache>
            </c:numRef>
          </c:val>
        </c:ser>
        <c:dLbls>
          <c:showLegendKey val="0"/>
          <c:showVal val="0"/>
          <c:showCatName val="0"/>
          <c:showSerName val="0"/>
          <c:showPercent val="0"/>
          <c:showBubbleSize val="0"/>
        </c:dLbls>
        <c:gapWidth val="150"/>
        <c:axId val="98708096"/>
        <c:axId val="987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8708096"/>
        <c:axId val="98718464"/>
      </c:lineChart>
      <c:dateAx>
        <c:axId val="98708096"/>
        <c:scaling>
          <c:orientation val="minMax"/>
        </c:scaling>
        <c:delete val="1"/>
        <c:axPos val="b"/>
        <c:numFmt formatCode="ge" sourceLinked="1"/>
        <c:majorTickMark val="none"/>
        <c:minorTickMark val="none"/>
        <c:tickLblPos val="none"/>
        <c:crossAx val="98718464"/>
        <c:crosses val="autoZero"/>
        <c:auto val="1"/>
        <c:lblOffset val="100"/>
        <c:baseTimeUnit val="years"/>
      </c:dateAx>
      <c:valAx>
        <c:axId val="987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5" zoomScale="115" zoomScaleNormal="115" workbookViewId="0">
      <selection activeCell="CC27" sqref="CC2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蓮田市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62347</v>
      </c>
      <c r="AM8" s="50"/>
      <c r="AN8" s="50"/>
      <c r="AO8" s="50"/>
      <c r="AP8" s="50"/>
      <c r="AQ8" s="50"/>
      <c r="AR8" s="50"/>
      <c r="AS8" s="50"/>
      <c r="AT8" s="45">
        <f>データ!T6</f>
        <v>27.28</v>
      </c>
      <c r="AU8" s="45"/>
      <c r="AV8" s="45"/>
      <c r="AW8" s="45"/>
      <c r="AX8" s="45"/>
      <c r="AY8" s="45"/>
      <c r="AZ8" s="45"/>
      <c r="BA8" s="45"/>
      <c r="BB8" s="45">
        <f>データ!U6</f>
        <v>2285.4499999999998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6.12</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3815</v>
      </c>
      <c r="AM10" s="50"/>
      <c r="AN10" s="50"/>
      <c r="AO10" s="50"/>
      <c r="AP10" s="50"/>
      <c r="AQ10" s="50"/>
      <c r="AR10" s="50"/>
      <c r="AS10" s="50"/>
      <c r="AT10" s="45">
        <f>データ!W6</f>
        <v>1.33</v>
      </c>
      <c r="AU10" s="45"/>
      <c r="AV10" s="45"/>
      <c r="AW10" s="45"/>
      <c r="AX10" s="45"/>
      <c r="AY10" s="45"/>
      <c r="AZ10" s="45"/>
      <c r="BA10" s="45"/>
      <c r="BB10" s="45">
        <f>データ!X6</f>
        <v>2868.42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123</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120</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112381</v>
      </c>
      <c r="D6" s="33">
        <f t="shared" si="3"/>
        <v>47</v>
      </c>
      <c r="E6" s="33">
        <f t="shared" si="3"/>
        <v>17</v>
      </c>
      <c r="F6" s="33">
        <f t="shared" si="3"/>
        <v>5</v>
      </c>
      <c r="G6" s="33">
        <f t="shared" si="3"/>
        <v>0</v>
      </c>
      <c r="H6" s="33" t="str">
        <f t="shared" si="3"/>
        <v>埼玉県　蓮田市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6.12</v>
      </c>
      <c r="Q6" s="34">
        <f t="shared" si="3"/>
        <v>100</v>
      </c>
      <c r="R6" s="34">
        <f t="shared" si="3"/>
        <v>3780</v>
      </c>
      <c r="S6" s="34">
        <f t="shared" si="3"/>
        <v>62347</v>
      </c>
      <c r="T6" s="34">
        <f t="shared" si="3"/>
        <v>27.28</v>
      </c>
      <c r="U6" s="34">
        <f t="shared" si="3"/>
        <v>2285.4499999999998</v>
      </c>
      <c r="V6" s="34">
        <f t="shared" si="3"/>
        <v>3815</v>
      </c>
      <c r="W6" s="34">
        <f t="shared" si="3"/>
        <v>1.33</v>
      </c>
      <c r="X6" s="34">
        <f t="shared" si="3"/>
        <v>2868.42</v>
      </c>
      <c r="Y6" s="35">
        <f>IF(Y7="",NA(),Y7)</f>
        <v>104.65</v>
      </c>
      <c r="Z6" s="35">
        <f t="shared" ref="Z6:AH6" si="4">IF(Z7="",NA(),Z7)</f>
        <v>99.41</v>
      </c>
      <c r="AA6" s="35">
        <f t="shared" si="4"/>
        <v>98.77</v>
      </c>
      <c r="AB6" s="35">
        <f t="shared" si="4"/>
        <v>102.13</v>
      </c>
      <c r="AC6" s="35">
        <f t="shared" si="4"/>
        <v>103.44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20.350000000000001</v>
      </c>
      <c r="BG6" s="35">
        <f t="shared" ref="BG6:BO6" si="7">IF(BG7="",NA(),BG7)</f>
        <v>62.5</v>
      </c>
      <c r="BH6" s="35">
        <f t="shared" si="7"/>
        <v>81.94</v>
      </c>
      <c r="BI6" s="35">
        <f t="shared" si="7"/>
        <v>488.33</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69.23</v>
      </c>
      <c r="BR6" s="35">
        <f t="shared" ref="BR6:BZ6" si="8">IF(BR7="",NA(),BR7)</f>
        <v>65.239999999999995</v>
      </c>
      <c r="BS6" s="35">
        <f t="shared" si="8"/>
        <v>70.650000000000006</v>
      </c>
      <c r="BT6" s="35">
        <f t="shared" si="8"/>
        <v>73.47</v>
      </c>
      <c r="BU6" s="35">
        <f t="shared" si="8"/>
        <v>67.94</v>
      </c>
      <c r="BV6" s="35">
        <f t="shared" si="8"/>
        <v>51.03</v>
      </c>
      <c r="BW6" s="35">
        <f t="shared" si="8"/>
        <v>50.9</v>
      </c>
      <c r="BX6" s="35">
        <f t="shared" si="8"/>
        <v>50.82</v>
      </c>
      <c r="BY6" s="35">
        <f t="shared" si="8"/>
        <v>52.19</v>
      </c>
      <c r="BZ6" s="35">
        <f t="shared" si="8"/>
        <v>55.32</v>
      </c>
      <c r="CA6" s="34" t="str">
        <f>IF(CA7="","",IF(CA7="-","【-】","【"&amp;SUBSTITUTE(TEXT(CA7,"#,##0.00"),"-","△")&amp;"】"))</f>
        <v>【55.73】</v>
      </c>
      <c r="CB6" s="35">
        <f>IF(CB7="",NA(),CB7)</f>
        <v>198.45</v>
      </c>
      <c r="CC6" s="35">
        <f t="shared" ref="CC6:CK6" si="9">IF(CC7="",NA(),CC7)</f>
        <v>211.63</v>
      </c>
      <c r="CD6" s="35">
        <f t="shared" si="9"/>
        <v>209.11</v>
      </c>
      <c r="CE6" s="35">
        <f t="shared" si="9"/>
        <v>203.59</v>
      </c>
      <c r="CF6" s="35">
        <f t="shared" si="9"/>
        <v>213.19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62.12</v>
      </c>
      <c r="CN6" s="35">
        <f t="shared" ref="CN6:CV6" si="10">IF(CN7="",NA(),CN7)</f>
        <v>63.92</v>
      </c>
      <c r="CO6" s="35">
        <f t="shared" si="10"/>
        <v>65.58</v>
      </c>
      <c r="CP6" s="35">
        <f t="shared" si="10"/>
        <v>65.66</v>
      </c>
      <c r="CQ6" s="35">
        <f t="shared" si="10"/>
        <v>72.150000000000006</v>
      </c>
      <c r="CR6" s="35">
        <f t="shared" si="10"/>
        <v>54.74</v>
      </c>
      <c r="CS6" s="35">
        <f t="shared" si="10"/>
        <v>53.78</v>
      </c>
      <c r="CT6" s="35">
        <f t="shared" si="10"/>
        <v>53.24</v>
      </c>
      <c r="CU6" s="35">
        <f t="shared" si="10"/>
        <v>52.31</v>
      </c>
      <c r="CV6" s="35">
        <f t="shared" si="10"/>
        <v>60.65</v>
      </c>
      <c r="CW6" s="34" t="str">
        <f>IF(CW7="","",IF(CW7="-","【-】","【"&amp;SUBSTITUTE(TEXT(CW7,"#,##0.00"),"-","△")&amp;"】"))</f>
        <v>【59.15】</v>
      </c>
      <c r="CX6" s="35">
        <f>IF(CX7="",NA(),CX7)</f>
        <v>76.87</v>
      </c>
      <c r="CY6" s="35">
        <f t="shared" ref="CY6:DG6" si="11">IF(CY7="",NA(),CY7)</f>
        <v>76.78</v>
      </c>
      <c r="CZ6" s="35">
        <f t="shared" si="11"/>
        <v>78.62</v>
      </c>
      <c r="DA6" s="35">
        <f t="shared" si="11"/>
        <v>81.459999999999994</v>
      </c>
      <c r="DB6" s="35">
        <f t="shared" si="11"/>
        <v>83.49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112381</v>
      </c>
      <c r="D7" s="37">
        <v>47</v>
      </c>
      <c r="E7" s="37">
        <v>17</v>
      </c>
      <c r="F7" s="37">
        <v>5</v>
      </c>
      <c r="G7" s="37">
        <v>0</v>
      </c>
      <c r="H7" s="37" t="s">
        <v>108</v>
      </c>
      <c r="I7" s="37" t="s">
        <v>109</v>
      </c>
      <c r="J7" s="37" t="s">
        <v>110</v>
      </c>
      <c r="K7" s="37" t="s">
        <v>111</v>
      </c>
      <c r="L7" s="37" t="s">
        <v>112</v>
      </c>
      <c r="M7" s="37"/>
      <c r="N7" s="38" t="s">
        <v>113</v>
      </c>
      <c r="O7" s="38" t="s">
        <v>114</v>
      </c>
      <c r="P7" s="38">
        <v>6.12</v>
      </c>
      <c r="Q7" s="38">
        <v>100</v>
      </c>
      <c r="R7" s="38">
        <v>3780</v>
      </c>
      <c r="S7" s="38">
        <v>62347</v>
      </c>
      <c r="T7" s="38">
        <v>27.28</v>
      </c>
      <c r="U7" s="38">
        <v>2285.4499999999998</v>
      </c>
      <c r="V7" s="38">
        <v>3815</v>
      </c>
      <c r="W7" s="38">
        <v>1.33</v>
      </c>
      <c r="X7" s="38">
        <v>2868.42</v>
      </c>
      <c r="Y7" s="38">
        <v>104.65</v>
      </c>
      <c r="Z7" s="38">
        <v>99.41</v>
      </c>
      <c r="AA7" s="38">
        <v>98.77</v>
      </c>
      <c r="AB7" s="38">
        <v>102.13</v>
      </c>
      <c r="AC7" s="38">
        <v>103.44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20.350000000000001</v>
      </c>
      <c r="BG7" s="38">
        <v>62.5</v>
      </c>
      <c r="BH7" s="38">
        <v>81.94</v>
      </c>
      <c r="BI7" s="38">
        <v>488.33</v>
      </c>
      <c r="BJ7" s="38">
        <v>0</v>
      </c>
      <c r="BK7" s="38">
        <v>1197.82</v>
      </c>
      <c r="BL7" s="38">
        <v>1126.77</v>
      </c>
      <c r="BM7" s="38">
        <v>1044.8</v>
      </c>
      <c r="BN7" s="38">
        <v>1081.8</v>
      </c>
      <c r="BO7" s="38">
        <v>974.93</v>
      </c>
      <c r="BP7" s="38">
        <v>914.53</v>
      </c>
      <c r="BQ7" s="38">
        <v>69.23</v>
      </c>
      <c r="BR7" s="38">
        <v>65.239999999999995</v>
      </c>
      <c r="BS7" s="38">
        <v>70.650000000000006</v>
      </c>
      <c r="BT7" s="38">
        <v>73.47</v>
      </c>
      <c r="BU7" s="38">
        <v>67.94</v>
      </c>
      <c r="BV7" s="38">
        <v>51.03</v>
      </c>
      <c r="BW7" s="38">
        <v>50.9</v>
      </c>
      <c r="BX7" s="38">
        <v>50.82</v>
      </c>
      <c r="BY7" s="38">
        <v>52.19</v>
      </c>
      <c r="BZ7" s="38">
        <v>55.32</v>
      </c>
      <c r="CA7" s="38">
        <v>55.73</v>
      </c>
      <c r="CB7" s="38">
        <v>198.45</v>
      </c>
      <c r="CC7" s="38">
        <v>211.63</v>
      </c>
      <c r="CD7" s="38">
        <v>209.11</v>
      </c>
      <c r="CE7" s="38">
        <v>203.59</v>
      </c>
      <c r="CF7" s="38">
        <v>213.19</v>
      </c>
      <c r="CG7" s="38">
        <v>289.60000000000002</v>
      </c>
      <c r="CH7" s="38">
        <v>293.27</v>
      </c>
      <c r="CI7" s="38">
        <v>300.52</v>
      </c>
      <c r="CJ7" s="38">
        <v>296.14</v>
      </c>
      <c r="CK7" s="38">
        <v>283.17</v>
      </c>
      <c r="CL7" s="38">
        <v>276.77999999999997</v>
      </c>
      <c r="CM7" s="38">
        <v>62.12</v>
      </c>
      <c r="CN7" s="38">
        <v>63.92</v>
      </c>
      <c r="CO7" s="38">
        <v>65.58</v>
      </c>
      <c r="CP7" s="38">
        <v>65.66</v>
      </c>
      <c r="CQ7" s="38">
        <v>72.150000000000006</v>
      </c>
      <c r="CR7" s="38">
        <v>54.74</v>
      </c>
      <c r="CS7" s="38">
        <v>53.78</v>
      </c>
      <c r="CT7" s="38">
        <v>53.24</v>
      </c>
      <c r="CU7" s="38">
        <v>52.31</v>
      </c>
      <c r="CV7" s="38">
        <v>60.65</v>
      </c>
      <c r="CW7" s="38">
        <v>59.15</v>
      </c>
      <c r="CX7" s="38">
        <v>76.87</v>
      </c>
      <c r="CY7" s="38">
        <v>76.78</v>
      </c>
      <c r="CZ7" s="38">
        <v>78.62</v>
      </c>
      <c r="DA7" s="38">
        <v>81.459999999999994</v>
      </c>
      <c r="DB7" s="38">
        <v>83.49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2018-02-13T23:47:00Z</cp:lastPrinted>
  <dcterms:created xsi:type="dcterms:W3CDTF">2017-12-25T02:27:17Z</dcterms:created>
  <dcterms:modified xsi:type="dcterms:W3CDTF">2018-02-22T00:40:25Z</dcterms:modified>
  <cp:category/>
</cp:coreProperties>
</file>