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水道管理（勝田）\水道管理係（引継ぎ）\調査関係\水道関係調査\経営比較分析表に関する調査\R1\"/>
    </mc:Choice>
  </mc:AlternateContent>
  <workbookProtection workbookAlgorithmName="SHA-512" workbookHashValue="Qx575ziKa5iHge3IeANMOG1wBkb/IiIOlZxP8tvZqkeWlLdNFtnXo+v0Bg1QkI3jfwxw8EWhYmVNzeoenD/4KA==" workbookSaltValue="Cyj5+9yRpYQVxye7Q9fH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<sst xmlns="http://schemas.openxmlformats.org/spreadsheetml/2006/main" count="220" uniqueCount="108">
  <si>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</si>
  <si>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</si>
  <si>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</si>
  <si>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</si>
  <si>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</si>
  <si>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</si>
  <si>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</si>
  <si>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</si>
  <si>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</si>
  <si>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</si>
  <si>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</si>
  <si>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</si>
  <si>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</si>
  <si>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</si>
  <si>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</si>
  <si>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</si>
  <si>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</si>
  <si>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</si>
  <si>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</si>
  <si>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</si>
  <si>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</si>
  <si>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</si>
  <si>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</si>
  <si>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</si>
  <si>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</si>
  <si>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</si>
  <si>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</si>
  <si>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</si>
  <si>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</si>
  <si>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</si>
  <si>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</si>
  <si>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</si>
  <si>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</si>
  <si>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</si>
  <si>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</si>
  <si>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</si>
  <si>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</si>
  <si>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</si>
  <si>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</si>
  <si>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</si>
  <si>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</si>
  <si>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</si>
  <si>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</si>
  <si>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</si>
  <si>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</si>
  <si>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</si>
  <si>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</si>
  <si>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</si>
  <si>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</si>
  <si>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</si>
  <si>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</si>
  <si>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</si>
  <si>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</si>
  <si>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</si>
  <si>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</si>
  <si>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</si>
  <si>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</si>
  <si>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</si>
  <si>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</si>
  <si>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</si>
  <si>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</si>
  <si>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</si>
  <si>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</si>
  <si>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</si>
  <si>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</si>
  <si>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</si>
  <si>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</si>
  <si>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</si>
  <si>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</si>
  <si>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</si>
  <si>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</si>
  <si>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</si>
  <si>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</si>
  <si>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</si>
  <si>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</si>
  <si>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</si>
  <si>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</si>
  <si>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</si>
  <si>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</si>
  <si>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</si>
  <si>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</si>
  <si>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</si>
  <si>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</si>
  <si>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</si>
  <si>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</si>
  <si>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</si>
  <si>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</si>
  <si>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</si>
  <si>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</si>
  <si>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</si>
  <si>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</si>
  <si>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</si>
  <si>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</si>
  <si>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</si>
  <si>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</si>
  <si>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</si>
  <si>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</si>
  <si>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</si>
  <si>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</si>
  <si>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</si>
  <si>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</si>
  <si>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</si>
  <si>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</si>
  <si>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</si>
  <si>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</si>
  <si>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類似団体を下回っているが、緩やかに上昇している。今後も経年による施設全体の老朽化が進み、上昇する見込みである。
②管路経年化率③管路更新率
平成２８年度からアセットマネジメント計画に基づき、老朽管及び耐震化の更新を進めている。本年度は、前年度と比較し更新距離を伸ばしたため、両比率とも改善している。</t>
    <rPh sb="84" eb="86">
      <t>ヘイセイ</t>
    </rPh>
    <rPh sb="88" eb="90">
      <t>ネンド</t>
    </rPh>
    <rPh sb="102" eb="104">
      <t>ケイカク</t>
    </rPh>
    <rPh sb="105" eb="106">
      <t>モト</t>
    </rPh>
    <rPh sb="109" eb="111">
      <t>ロウキュウ</t>
    </rPh>
    <rPh sb="111" eb="112">
      <t>カン</t>
    </rPh>
    <rPh sb="112" eb="113">
      <t>オヨ</t>
    </rPh>
    <rPh sb="114" eb="117">
      <t>タイシンカ</t>
    </rPh>
    <rPh sb="118" eb="120">
      <t>コウシン</t>
    </rPh>
    <rPh sb="121" eb="122">
      <t>スス</t>
    </rPh>
    <rPh sb="127" eb="130">
      <t>ホンネンド</t>
    </rPh>
    <rPh sb="132" eb="135">
      <t>ゼンネンド</t>
    </rPh>
    <rPh sb="136" eb="138">
      <t>ヒカク</t>
    </rPh>
    <rPh sb="139" eb="141">
      <t>コウシン</t>
    </rPh>
    <rPh sb="141" eb="143">
      <t>キョリ</t>
    </rPh>
    <rPh sb="144" eb="145">
      <t>ノ</t>
    </rPh>
    <rPh sb="151" eb="152">
      <t>リョウ</t>
    </rPh>
    <rPh sb="152" eb="154">
      <t>ヒリツ</t>
    </rPh>
    <rPh sb="156" eb="158">
      <t>カイゼン</t>
    </rPh>
    <phoneticPr fontId="4"/>
  </si>
  <si>
    <t>本年度は、長期前受金戻入の増加が影響し、経常収支比率や料金回収率が１００％を上回った。しかし、建設改良工事費等の増加により、資金残高が減少傾向にあるため、経営の健全性・効率性としては、未だ良好とは言い難い。これらの改善に向け、大口の使用水量の動向を注視するとともに、現在策定中の経営戦略において、企業債の借入れ、適切な施設の維持管理、施設規模の見直し等を検討していく。
また、来年度も有収率の改善に向けて、アセットマネジメント計画に基づいた老朽管の更新及び耐震化の促進に努めるほか、漏水調査を実施していく。
今後も、本町の水道事業ビジョンに掲げる基本理念である「より安全・安心で　しあわせを守る　みんなの水道水」を目標に、安全な水道水と安定供給の確保のため、より一層の経営基盤の強化を図っていく。</t>
    <rPh sb="0" eb="3">
      <t>ホンネンド</t>
    </rPh>
    <rPh sb="5" eb="7">
      <t>チョウキ</t>
    </rPh>
    <rPh sb="7" eb="9">
      <t>マエウ</t>
    </rPh>
    <rPh sb="9" eb="10">
      <t>キン</t>
    </rPh>
    <rPh sb="10" eb="12">
      <t>レイニュウ</t>
    </rPh>
    <rPh sb="13" eb="15">
      <t>ゾウカ</t>
    </rPh>
    <rPh sb="16" eb="18">
      <t>エイキョウ</t>
    </rPh>
    <rPh sb="20" eb="22">
      <t>ケイジョウ</t>
    </rPh>
    <rPh sb="22" eb="24">
      <t>シュウシ</t>
    </rPh>
    <rPh sb="24" eb="26">
      <t>ヒリツ</t>
    </rPh>
    <rPh sb="27" eb="29">
      <t>リョウキン</t>
    </rPh>
    <rPh sb="29" eb="31">
      <t>カイシュウ</t>
    </rPh>
    <rPh sb="31" eb="32">
      <t>リツ</t>
    </rPh>
    <rPh sb="38" eb="40">
      <t>ウワマワ</t>
    </rPh>
    <rPh sb="47" eb="49">
      <t>ケンセツ</t>
    </rPh>
    <rPh sb="49" eb="51">
      <t>カイリョウ</t>
    </rPh>
    <rPh sb="51" eb="53">
      <t>コウジ</t>
    </rPh>
    <rPh sb="53" eb="54">
      <t>ヒ</t>
    </rPh>
    <rPh sb="54" eb="55">
      <t>トウ</t>
    </rPh>
    <rPh sb="56" eb="58">
      <t>ゾウカ</t>
    </rPh>
    <rPh sb="62" eb="64">
      <t>シキン</t>
    </rPh>
    <rPh sb="64" eb="66">
      <t>ザンダカ</t>
    </rPh>
    <rPh sb="67" eb="69">
      <t>ゲンショウ</t>
    </rPh>
    <rPh sb="69" eb="71">
      <t>ケイコウ</t>
    </rPh>
    <rPh sb="77" eb="79">
      <t>ケイエイ</t>
    </rPh>
    <rPh sb="80" eb="83">
      <t>ケンゼンセイ</t>
    </rPh>
    <rPh sb="84" eb="87">
      <t>コウリツセイ</t>
    </rPh>
    <rPh sb="92" eb="93">
      <t>イマ</t>
    </rPh>
    <rPh sb="94" eb="96">
      <t>リョウコウ</t>
    </rPh>
    <rPh sb="98" eb="99">
      <t>イ</t>
    </rPh>
    <rPh sb="100" eb="101">
      <t>ガタ</t>
    </rPh>
    <rPh sb="107" eb="109">
      <t>カイゼン</t>
    </rPh>
    <rPh sb="110" eb="111">
      <t>ム</t>
    </rPh>
    <rPh sb="133" eb="135">
      <t>ゲンザイ</t>
    </rPh>
    <rPh sb="135" eb="137">
      <t>サクテイ</t>
    </rPh>
    <rPh sb="137" eb="138">
      <t>チュウ</t>
    </rPh>
    <rPh sb="139" eb="141">
      <t>ケイエイ</t>
    </rPh>
    <rPh sb="141" eb="143">
      <t>センリャク</t>
    </rPh>
    <rPh sb="148" eb="150">
      <t>キギョウ</t>
    </rPh>
    <rPh sb="150" eb="151">
      <t>サイ</t>
    </rPh>
    <rPh sb="152" eb="154">
      <t>カリイ</t>
    </rPh>
    <rPh sb="167" eb="169">
      <t>シセツ</t>
    </rPh>
    <rPh sb="169" eb="171">
      <t>キボ</t>
    </rPh>
    <rPh sb="172" eb="174">
      <t>ミナオ</t>
    </rPh>
    <rPh sb="175" eb="176">
      <t>トウ</t>
    </rPh>
    <rPh sb="177" eb="179">
      <t>ケントウ</t>
    </rPh>
    <rPh sb="258" eb="259">
      <t>ホン</t>
    </rPh>
    <rPh sb="263" eb="265">
      <t>ジギョウ</t>
    </rPh>
    <phoneticPr fontId="4"/>
  </si>
  <si>
    <t>①経常収支比率⑤料金回収率⑥給水原価
経常収支比率は、１００％を上回っており赤字から黒字に転じた。また、料金回収率も給水原価が減少したため、１００％を上回ることができた。これらが改善した主な要因は、長期前受金戻入が増加したためである。
③流動比率
１００％を大きく上回っていることから、短期的な債務に対する支払い能力が高いと言えるが、建設改良工事費等の増加により、現金等の流動資産が減少しているため下降傾向にある。
④企業債残高対給水収益比率
企業債の借入れを行わず、着実に企業債残高を減らしているため下降傾向にある。これは、設備投資の財源として企業債に依存することなく、内部留保資金とのバランスがとれていると言える。
⑦施設利用率⑧有収率
施設利用率は、本年度より認可時の施設能力から現在稼働している施設能力に改めたため上昇している。有収率は、年々下降傾向が続き、全国平均と比較し下回っている。これらは、漏水等の無効水量の増加が原因と考えられる。</t>
    <rPh sb="19" eb="21">
      <t>ケイジョウ</t>
    </rPh>
    <rPh sb="21" eb="23">
      <t>シュウシ</t>
    </rPh>
    <rPh sb="23" eb="25">
      <t>ヒリツ</t>
    </rPh>
    <rPh sb="32" eb="34">
      <t>ウワマワ</t>
    </rPh>
    <rPh sb="38" eb="40">
      <t>アカジ</t>
    </rPh>
    <rPh sb="42" eb="44">
      <t>クロジ</t>
    </rPh>
    <rPh sb="45" eb="46">
      <t>テン</t>
    </rPh>
    <rPh sb="52" eb="54">
      <t>リョウキン</t>
    </rPh>
    <rPh sb="54" eb="56">
      <t>カイシュウ</t>
    </rPh>
    <rPh sb="56" eb="57">
      <t>リツ</t>
    </rPh>
    <rPh sb="63" eb="65">
      <t>ゲンショウ</t>
    </rPh>
    <rPh sb="75" eb="77">
      <t>ウワマワ</t>
    </rPh>
    <rPh sb="89" eb="91">
      <t>カイゼン</t>
    </rPh>
    <rPh sb="93" eb="94">
      <t>オモ</t>
    </rPh>
    <rPh sb="95" eb="97">
      <t>ヨウイン</t>
    </rPh>
    <rPh sb="99" eb="101">
      <t>チョウキ</t>
    </rPh>
    <rPh sb="101" eb="103">
      <t>マエウ</t>
    </rPh>
    <rPh sb="103" eb="104">
      <t>キン</t>
    </rPh>
    <rPh sb="104" eb="106">
      <t>レイニュウ</t>
    </rPh>
    <rPh sb="107" eb="109">
      <t>ゾウカ</t>
    </rPh>
    <rPh sb="199" eb="201">
      <t>カコウ</t>
    </rPh>
    <rPh sb="368" eb="371">
      <t>ユウシュウリツ</t>
    </rPh>
    <rPh sb="373" eb="375">
      <t>ネンネン</t>
    </rPh>
    <rPh sb="375" eb="377">
      <t>カコウ</t>
    </rPh>
    <rPh sb="377" eb="379">
      <t>ケイコウ</t>
    </rPh>
    <rPh sb="380" eb="381">
      <t>ツヅ</t>
    </rPh>
    <rPh sb="383" eb="385">
      <t>ゼンコク</t>
    </rPh>
    <rPh sb="385" eb="387">
      <t>ヘイキン</t>
    </rPh>
    <rPh sb="388" eb="390">
      <t>ヒカク</t>
    </rPh>
    <rPh sb="391" eb="393">
      <t>シタマワ</t>
    </rPh>
    <rPh sb="403" eb="405">
      <t>ロウスイ</t>
    </rPh>
    <rPh sb="405" eb="406">
      <t>トウ</t>
    </rPh>
    <rPh sb="407" eb="409">
      <t>ムコウ</t>
    </rPh>
    <rPh sb="409" eb="411">
      <t>スイリョウ</t>
    </rPh>
    <rPh sb="412" eb="414">
      <t>ゾウカ</t>
    </rPh>
    <rPh sb="415" eb="417">
      <t>ゲンイン</t>
    </rPh>
    <rPh sb="418" eb="41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</si>
</sst>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1.72</c:v>
                </c:pt>
                <c:pt idx="1">
                  <c:v>0.35</c:v>
                </c:pt>
                <c:pt idx="2">
                  <c:v>0.48</c:v>
                </c:pt>
                <c:pt idx="3">
                  <c:v>0.48</c:v>
                </c:pt>
                <c:pt idx="4">
                  <c:v>0.84</c:v>
                </c:pt>
              </c:numCache>
            </c:numRef>
          </c:val>
          <c:extLst>
            <c:ext xmlns:c16="http://schemas.microsoft.com/office/drawing/2014/chart" uri="{C3380CC4-5D6E-409C-BE32-E72D297353CC}">
              <c16:uniqueId val="{00000000-2203-4C00-BAE6-203E3EDACF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203-4C00-BAE6-203E3EDACF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50.45</c:v>
                </c:pt>
                <c:pt idx="1">
                  <c:v>51.56</c:v>
                </c:pt>
                <c:pt idx="2">
                  <c:v>49.86</c:v>
                </c:pt>
                <c:pt idx="3">
                  <c:v>50.8</c:v>
                </c:pt>
                <c:pt idx="4">
                  <c:v>69.489999999999995</c:v>
                </c:pt>
              </c:numCache>
            </c:numRef>
          </c:val>
          <c:extLst>
            <c:ext xmlns:c16="http://schemas.microsoft.com/office/drawing/2014/chart" uri="{C3380CC4-5D6E-409C-BE32-E72D297353CC}">
              <c16:uniqueId val="{00000000-30FF-4C4A-8719-C431DBB9F1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30FF-4C4A-8719-C431DBB9F1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90.19</c:v>
                </c:pt>
                <c:pt idx="1">
                  <c:v>89.8</c:v>
                </c:pt>
                <c:pt idx="2">
                  <c:v>87.69</c:v>
                </c:pt>
                <c:pt idx="3">
                  <c:v>85.57</c:v>
                </c:pt>
                <c:pt idx="4">
                  <c:v>85.05</c:v>
                </c:pt>
              </c:numCache>
            </c:numRef>
          </c:val>
          <c:extLst>
            <c:ext xmlns:c16="http://schemas.microsoft.com/office/drawing/2014/chart" uri="{C3380CC4-5D6E-409C-BE32-E72D297353CC}">
              <c16:uniqueId val="{00000000-4128-4F70-BEAB-C50C32DC3D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128-4F70-BEAB-C50C32DC3D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110.03</c:v>
                </c:pt>
                <c:pt idx="1">
                  <c:v>112.24</c:v>
                </c:pt>
                <c:pt idx="2">
                  <c:v>98.94</c:v>
                </c:pt>
                <c:pt idx="3">
                  <c:v>97.93</c:v>
                </c:pt>
                <c:pt idx="4">
                  <c:v>104.44</c:v>
                </c:pt>
              </c:numCache>
            </c:numRef>
          </c:val>
          <c:extLst>
            <c:ext xmlns:c16="http://schemas.microsoft.com/office/drawing/2014/chart" uri="{C3380CC4-5D6E-409C-BE32-E72D297353CC}">
              <c16:uniqueId val="{00000000-5637-495B-A180-AD60B4AE2A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637-495B-A180-AD60B4AE2A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40.78</c:v>
                </c:pt>
                <c:pt idx="1">
                  <c:v>39.96</c:v>
                </c:pt>
                <c:pt idx="2">
                  <c:v>41.37</c:v>
                </c:pt>
                <c:pt idx="3">
                  <c:v>42.6</c:v>
                </c:pt>
                <c:pt idx="4">
                  <c:v>45.53</c:v>
                </c:pt>
              </c:numCache>
            </c:numRef>
          </c:val>
          <c:extLst>
            <c:ext xmlns:c16="http://schemas.microsoft.com/office/drawing/2014/chart" uri="{C3380CC4-5D6E-409C-BE32-E72D297353CC}">
              <c16:uniqueId val="{00000000-B3DD-45CD-871A-4D48B9E1A9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3DD-45CD-871A-4D48B9E1A9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9.49</c:v>
                </c:pt>
                <c:pt idx="1">
                  <c:v>10.58</c:v>
                </c:pt>
                <c:pt idx="2">
                  <c:v>10.06</c:v>
                </c:pt>
                <c:pt idx="3">
                  <c:v>13.6</c:v>
                </c:pt>
                <c:pt idx="4">
                  <c:v>13.14</c:v>
                </c:pt>
              </c:numCache>
            </c:numRef>
          </c:val>
          <c:extLst>
            <c:ext xmlns:c16="http://schemas.microsoft.com/office/drawing/2014/chart" uri="{C3380CC4-5D6E-409C-BE32-E72D297353CC}">
              <c16:uniqueId val="{00000000-B013-4231-83EB-F0AE924284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B013-4231-83EB-F0AE924284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D8-4496-B644-83ACFFF143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D9D8-4496-B644-83ACFFF143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318.93</c:v>
                </c:pt>
                <c:pt idx="1">
                  <c:v>847.39</c:v>
                </c:pt>
                <c:pt idx="2">
                  <c:v>983.22</c:v>
                </c:pt>
                <c:pt idx="3">
                  <c:v>915.79</c:v>
                </c:pt>
                <c:pt idx="4">
                  <c:v>667.55</c:v>
                </c:pt>
              </c:numCache>
            </c:numRef>
          </c:val>
          <c:extLst>
            <c:ext xmlns:c16="http://schemas.microsoft.com/office/drawing/2014/chart" uri="{C3380CC4-5D6E-409C-BE32-E72D297353CC}">
              <c16:uniqueId val="{00000000-3A60-45CE-B607-707E188435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3A60-45CE-B607-707E188435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278.83</c:v>
                </c:pt>
                <c:pt idx="1">
                  <c:v>254.82</c:v>
                </c:pt>
                <c:pt idx="2">
                  <c:v>263.12</c:v>
                </c:pt>
                <c:pt idx="3">
                  <c:v>246.4</c:v>
                </c:pt>
                <c:pt idx="4">
                  <c:v>224.4</c:v>
                </c:pt>
              </c:numCache>
            </c:numRef>
          </c:val>
          <c:extLst>
            <c:ext xmlns:c16="http://schemas.microsoft.com/office/drawing/2014/chart" uri="{C3380CC4-5D6E-409C-BE32-E72D297353CC}">
              <c16:uniqueId val="{00000000-23C2-486B-B2D3-17B19CC371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3C2-486B-B2D3-17B19CC371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108.75</c:v>
                </c:pt>
                <c:pt idx="1">
                  <c:v>110.25</c:v>
                </c:pt>
                <c:pt idx="2">
                  <c:v>97.62</c:v>
                </c:pt>
                <c:pt idx="3">
                  <c:v>96.77</c:v>
                </c:pt>
                <c:pt idx="4">
                  <c:v>103.43</c:v>
                </c:pt>
              </c:numCache>
            </c:numRef>
          </c:val>
          <c:extLst>
            <c:ext xmlns:c16="http://schemas.microsoft.com/office/drawing/2014/chart" uri="{C3380CC4-5D6E-409C-BE32-E72D297353CC}">
              <c16:uniqueId val="{00000000-AD04-47E4-8526-77560EFE75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D04-47E4-8526-77560EFE75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163.66</c:v>
                </c:pt>
                <c:pt idx="1">
                  <c:v>163.30000000000001</c:v>
                </c:pt>
                <c:pt idx="2">
                  <c:v>181.48</c:v>
                </c:pt>
                <c:pt idx="3">
                  <c:v>183.54</c:v>
                </c:pt>
                <c:pt idx="4">
                  <c:v>173.06</c:v>
                </c:pt>
              </c:numCache>
            </c:numRef>
          </c:val>
          <c:extLst>
            <c:ext xmlns:c16="http://schemas.microsoft.com/office/drawing/2014/chart" uri="{C3380CC4-5D6E-409C-BE32-E72D297353CC}">
              <c16:uniqueId val="{00000000-5691-4FBD-91A8-0CE25657E5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5691-4FBD-91A8-0CE25657E5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吉見町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19168</v>
      </c>
      <c r="AM8" s="60"/>
      <c r="AN8" s="60"/>
      <c r="AO8" s="60"/>
      <c r="AP8" s="60"/>
      <c r="AQ8" s="60"/>
      <c r="AR8" s="60"/>
      <c r="AS8" s="60"/>
      <c r="AT8" s="51">
        <f>データ!$S$6</f>
        <v>38.64</v>
      </c>
      <c r="AU8" s="52"/>
      <c r="AV8" s="52"/>
      <c r="AW8" s="52"/>
      <c r="AX8" s="52"/>
      <c r="AY8" s="52"/>
      <c r="AZ8" s="52"/>
      <c r="BA8" s="52"/>
      <c r="BB8" s="53">
        <f>データ!$T$6</f>
        <v>496.07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75.64</v>
      </c>
      <c r="J10" s="52"/>
      <c r="K10" s="52"/>
      <c r="L10" s="52"/>
      <c r="M10" s="52"/>
      <c r="N10" s="52"/>
      <c r="O10" s="63"/>
      <c r="P10" s="53">
        <f>データ!$P$6</f>
        <v>99.77</v>
      </c>
      <c r="Q10" s="53"/>
      <c r="R10" s="53"/>
      <c r="S10" s="53"/>
      <c r="T10" s="53"/>
      <c r="U10" s="53"/>
      <c r="V10" s="53"/>
      <c r="W10" s="60">
        <f>データ!$Q$6</f>
        <v>2322</v>
      </c>
      <c r="X10" s="60"/>
      <c r="Y10" s="60"/>
      <c r="Z10" s="60"/>
      <c r="AA10" s="60"/>
      <c r="AB10" s="60"/>
      <c r="AC10" s="60"/>
      <c r="AD10" s="2"/>
      <c r="AE10" s="2"/>
      <c r="AF10" s="2"/>
      <c r="AG10" s="2"/>
      <c r="AH10" s="4"/>
      <c r="AI10" s="4"/>
      <c r="AJ10" s="4"/>
      <c r="AK10" s="4"/>
      <c r="AL10" s="60">
        <f>データ!$U$6</f>
        <v>19020</v>
      </c>
      <c r="AM10" s="60"/>
      <c r="AN10" s="60"/>
      <c r="AO10" s="60"/>
      <c r="AP10" s="60"/>
      <c r="AQ10" s="60"/>
      <c r="AR10" s="60"/>
      <c r="AS10" s="60"/>
      <c r="AT10" s="51">
        <f>データ!$V$6</f>
        <v>38.64</v>
      </c>
      <c r="AU10" s="52"/>
      <c r="AV10" s="52"/>
      <c r="AW10" s="52"/>
      <c r="AX10" s="52"/>
      <c r="AY10" s="52"/>
      <c r="AZ10" s="52"/>
      <c r="BA10" s="52"/>
      <c r="BB10" s="53">
        <f>データ!$W$6</f>
        <v>492.24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GKq9RPS4RMOHpSAgvBrcA5msGAWJUu00hfc8O+JlOLS8JG+KT9qswdSD+OAD9PnBRuLMv5P7aAGzM0362IPPg==" saltValue="wHMQxsuJm9aJ2xfdiu8p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113476</v>
      </c>
      <c r="D6" s="34">
        <f t="shared" si="3"/>
        <v>46</v>
      </c>
      <c r="E6" s="34">
        <f t="shared" si="3"/>
        <v>1</v>
      </c>
      <c r="F6" s="34">
        <f t="shared" si="3"/>
        <v>0</v>
      </c>
      <c r="G6" s="34">
        <f t="shared" si="3"/>
        <v>1</v>
      </c>
      <c r="H6" s="34" t="str">
        <f t="shared" si="3"/>
        <v>埼玉県　吉見町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75.64</v>
      </c>
      <c r="P6" s="35">
        <f t="shared" si="3"/>
        <v>99.77</v>
      </c>
      <c r="Q6" s="35">
        <f t="shared" si="3"/>
        <v>2322</v>
      </c>
      <c r="R6" s="35">
        <f t="shared" si="3"/>
        <v>19168</v>
      </c>
      <c r="S6" s="35">
        <f t="shared" si="3"/>
        <v>38.64</v>
      </c>
      <c r="T6" s="35">
        <f t="shared" si="3"/>
        <v>496.07</v>
      </c>
      <c r="U6" s="35">
        <f t="shared" si="3"/>
        <v>19020</v>
      </c>
      <c r="V6" s="35">
        <f t="shared" si="3"/>
        <v>38.64</v>
      </c>
      <c r="W6" s="35">
        <f t="shared" si="3"/>
        <v>492.24</v>
      </c>
      <c r="X6" s="36">
        <f>IF(X7="",NA(),X7)</f>
        <v>110.03</v>
      </c>
      <c r="Y6" s="36">
        <f t="shared" ref="Y6:AG6" si="4">IF(Y7="",NA(),Y7)</f>
        <v>112.24</v>
      </c>
      <c r="Z6" s="36">
        <f t="shared" si="4"/>
        <v>98.94</v>
      </c>
      <c r="AA6" s="36">
        <f t="shared" si="4"/>
        <v>97.93</v>
      </c>
      <c r="AB6" s="36">
        <f t="shared" si="4"/>
        <v>104.44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318.93</v>
      </c>
      <c r="AU6" s="36">
        <f t="shared" ref="AU6:BC6" si="6">IF(AU7="",NA(),AU7)</f>
        <v>847.39</v>
      </c>
      <c r="AV6" s="36">
        <f t="shared" si="6"/>
        <v>983.22</v>
      </c>
      <c r="AW6" s="36">
        <f t="shared" si="6"/>
        <v>915.79</v>
      </c>
      <c r="AX6" s="36">
        <f t="shared" si="6"/>
        <v>667.55</v>
      </c>
      <c r="AY6" s="36">
        <f t="shared" si="6"/>
        <v>381.53</v>
      </c>
      <c r="AZ6" s="36">
        <f t="shared" si="6"/>
        <v>391.54</v>
      </c>
      <c r="BA6" s="36">
        <f t="shared" si="6"/>
        <v>384.34</v>
      </c>
      <c r="BB6" s="36">
        <f t="shared" si="6"/>
        <v>359.47</v>
      </c>
      <c r="BC6" s="36">
        <f t="shared" si="6"/>
        <v>369.69</v>
      </c>
      <c r="BD6" s="35" t="str">
        <f>IF(BD7="","",IF(BD7="-","【-】","【"&amp;SUBSTITUTE(TEXT(BD7,"#,##0.00"),"-","△")&amp;"】"))</f>
        <v>【261.93】</v>
      </c>
      <c r="BE6" s="36">
        <f>IF(BE7="",NA(),BE7)</f>
        <v>278.83</v>
      </c>
      <c r="BF6" s="36">
        <f t="shared" ref="BF6:BN6" si="7">IF(BF7="",NA(),BF7)</f>
        <v>254.82</v>
      </c>
      <c r="BG6" s="36">
        <f t="shared" si="7"/>
        <v>263.12</v>
      </c>
      <c r="BH6" s="36">
        <f t="shared" si="7"/>
        <v>246.4</v>
      </c>
      <c r="BI6" s="36">
        <f t="shared" si="7"/>
        <v>224.4</v>
      </c>
      <c r="BJ6" s="36">
        <f t="shared" si="7"/>
        <v>393.27</v>
      </c>
      <c r="BK6" s="36">
        <f t="shared" si="7"/>
        <v>386.97</v>
      </c>
      <c r="BL6" s="36">
        <f t="shared" si="7"/>
        <v>380.58</v>
      </c>
      <c r="BM6" s="36">
        <f t="shared" si="7"/>
        <v>401.79</v>
      </c>
      <c r="BN6" s="36">
        <f t="shared" si="7"/>
        <v>402.99</v>
      </c>
      <c r="BO6" s="35" t="str">
        <f>IF(BO7="","",IF(BO7="-","【-】","【"&amp;SUBSTITUTE(TEXT(BO7,"#,##0.00"),"-","△")&amp;"】"))</f>
        <v>【270.46】</v>
      </c>
      <c r="BP6" s="36">
        <f>IF(BP7="",NA(),BP7)</f>
        <v>108.75</v>
      </c>
      <c r="BQ6" s="36">
        <f t="shared" ref="BQ6:BY6" si="8">IF(BQ7="",NA(),BQ7)</f>
        <v>110.25</v>
      </c>
      <c r="BR6" s="36">
        <f t="shared" si="8"/>
        <v>97.62</v>
      </c>
      <c r="BS6" s="36">
        <f t="shared" si="8"/>
        <v>96.77</v>
      </c>
      <c r="BT6" s="36">
        <f t="shared" si="8"/>
        <v>103.43</v>
      </c>
      <c r="BU6" s="36">
        <f t="shared" si="8"/>
        <v>100.47</v>
      </c>
      <c r="BV6" s="36">
        <f t="shared" si="8"/>
        <v>101.72</v>
      </c>
      <c r="BW6" s="36">
        <f t="shared" si="8"/>
        <v>102.38</v>
      </c>
      <c r="BX6" s="36">
        <f t="shared" si="8"/>
        <v>100.12</v>
      </c>
      <c r="BY6" s="36">
        <f t="shared" si="8"/>
        <v>98.66</v>
      </c>
      <c r="BZ6" s="35" t="str">
        <f>IF(BZ7="","",IF(BZ7="-","【-】","【"&amp;SUBSTITUTE(TEXT(BZ7,"#,##0.00"),"-","△")&amp;"】"))</f>
        <v>【103.91】</v>
      </c>
      <c r="CA6" s="36">
        <f>IF(CA7="",NA(),CA7)</f>
        <v>163.66</v>
      </c>
      <c r="CB6" s="36">
        <f t="shared" ref="CB6:CJ6" si="9">IF(CB7="",NA(),CB7)</f>
        <v>163.30000000000001</v>
      </c>
      <c r="CC6" s="36">
        <f t="shared" si="9"/>
        <v>181.48</v>
      </c>
      <c r="CD6" s="36">
        <f t="shared" si="9"/>
        <v>183.54</v>
      </c>
      <c r="CE6" s="36">
        <f t="shared" si="9"/>
        <v>173.06</v>
      </c>
      <c r="CF6" s="36">
        <f t="shared" si="9"/>
        <v>169.82</v>
      </c>
      <c r="CG6" s="36">
        <f t="shared" si="9"/>
        <v>168.2</v>
      </c>
      <c r="CH6" s="36">
        <f t="shared" si="9"/>
        <v>168.67</v>
      </c>
      <c r="CI6" s="36">
        <f t="shared" si="9"/>
        <v>174.97</v>
      </c>
      <c r="CJ6" s="36">
        <f t="shared" si="9"/>
        <v>178.59</v>
      </c>
      <c r="CK6" s="35" t="str">
        <f>IF(CK7="","",IF(CK7="-","【-】","【"&amp;SUBSTITUTE(TEXT(CK7,"#,##0.00"),"-","△")&amp;"】"))</f>
        <v>【167.11】</v>
      </c>
      <c r="CL6" s="36">
        <f>IF(CL7="",NA(),CL7)</f>
        <v>50.45</v>
      </c>
      <c r="CM6" s="36">
        <f t="shared" ref="CM6:CU6" si="10">IF(CM7="",NA(),CM7)</f>
        <v>51.56</v>
      </c>
      <c r="CN6" s="36">
        <f t="shared" si="10"/>
        <v>49.86</v>
      </c>
      <c r="CO6" s="36">
        <f t="shared" si="10"/>
        <v>50.8</v>
      </c>
      <c r="CP6" s="36">
        <f t="shared" si="10"/>
        <v>69.489999999999995</v>
      </c>
      <c r="CQ6" s="36">
        <f t="shared" si="10"/>
        <v>55.13</v>
      </c>
      <c r="CR6" s="36">
        <f t="shared" si="10"/>
        <v>54.77</v>
      </c>
      <c r="CS6" s="36">
        <f t="shared" si="10"/>
        <v>54.92</v>
      </c>
      <c r="CT6" s="36">
        <f t="shared" si="10"/>
        <v>55.63</v>
      </c>
      <c r="CU6" s="36">
        <f t="shared" si="10"/>
        <v>55.03</v>
      </c>
      <c r="CV6" s="35" t="str">
        <f>IF(CV7="","",IF(CV7="-","【-】","【"&amp;SUBSTITUTE(TEXT(CV7,"#,##0.00"),"-","△")&amp;"】"))</f>
        <v>【60.27】</v>
      </c>
      <c r="CW6" s="36">
        <f>IF(CW7="",NA(),CW7)</f>
        <v>90.19</v>
      </c>
      <c r="CX6" s="36">
        <f t="shared" ref="CX6:DF6" si="11">IF(CX7="",NA(),CX7)</f>
        <v>89.8</v>
      </c>
      <c r="CY6" s="36">
        <f t="shared" si="11"/>
        <v>87.69</v>
      </c>
      <c r="CZ6" s="36">
        <f t="shared" si="11"/>
        <v>85.57</v>
      </c>
      <c r="DA6" s="36">
        <f t="shared" si="11"/>
        <v>85.05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40.78</v>
      </c>
      <c r="DI6" s="36">
        <f t="shared" ref="DI6:DQ6" si="12">IF(DI7="",NA(),DI7)</f>
        <v>39.96</v>
      </c>
      <c r="DJ6" s="36">
        <f t="shared" si="12"/>
        <v>41.37</v>
      </c>
      <c r="DK6" s="36">
        <f t="shared" si="12"/>
        <v>42.6</v>
      </c>
      <c r="DL6" s="36">
        <f t="shared" si="12"/>
        <v>45.53</v>
      </c>
      <c r="DM6" s="36">
        <f t="shared" si="12"/>
        <v>46.66</v>
      </c>
      <c r="DN6" s="36">
        <f t="shared" si="12"/>
        <v>47.46</v>
      </c>
      <c r="DO6" s="36">
        <f t="shared" si="12"/>
        <v>48.49</v>
      </c>
      <c r="DP6" s="36">
        <f t="shared" si="12"/>
        <v>48.05</v>
      </c>
      <c r="DQ6" s="36">
        <f t="shared" si="12"/>
        <v>48.87</v>
      </c>
      <c r="DR6" s="35" t="str">
        <f>IF(DR7="","",IF(DR7="-","【-】","【"&amp;SUBSTITUTE(TEXT(DR7,"#,##0.00"),"-","△")&amp;"】"))</f>
        <v>【48.85】</v>
      </c>
      <c r="DS6" s="36">
        <f>IF(DS7="",NA(),DS7)</f>
        <v>9.49</v>
      </c>
      <c r="DT6" s="36">
        <f t="shared" ref="DT6:EB6" si="13">IF(DT7="",NA(),DT7)</f>
        <v>10.58</v>
      </c>
      <c r="DU6" s="36">
        <f t="shared" si="13"/>
        <v>10.06</v>
      </c>
      <c r="DV6" s="36">
        <f t="shared" si="13"/>
        <v>13.6</v>
      </c>
      <c r="DW6" s="36">
        <f t="shared" si="13"/>
        <v>13.14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1.72</v>
      </c>
      <c r="EE6" s="36">
        <f t="shared" ref="EE6:EM6" si="14">IF(EE7="",NA(),EE7)</f>
        <v>0.35</v>
      </c>
      <c r="EF6" s="36">
        <f t="shared" si="14"/>
        <v>0.48</v>
      </c>
      <c r="EG6" s="36">
        <f t="shared" si="14"/>
        <v>0.48</v>
      </c>
      <c r="EH6" s="36">
        <f t="shared" si="14"/>
        <v>0.84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113476</v>
      </c>
      <c r="D7" s="38">
        <v>46</v>
      </c>
      <c r="E7" s="38">
        <v>1</v>
      </c>
      <c r="F7" s="38">
        <v>0</v>
      </c>
      <c r="G7" s="38">
        <v>1</v>
      </c>
      <c r="H7" s="38" t="s">
        <v>93</v>
      </c>
      <c r="I7" s="38" t="s">
        <v>94</v>
      </c>
      <c r="J7" s="38" t="s">
        <v>95</v>
      </c>
      <c r="K7" s="38" t="s">
        <v>96</v>
      </c>
      <c r="L7" s="38" t="s">
        <v>97</v>
      </c>
      <c r="M7" s="38" t="s">
        <v>98</v>
      </c>
      <c r="N7" s="39" t="s">
        <v>99</v>
      </c>
      <c r="O7" s="39">
        <v>75.64</v>
      </c>
      <c r="P7" s="39">
        <v>99.77</v>
      </c>
      <c r="Q7" s="39">
        <v>2322</v>
      </c>
      <c r="R7" s="39">
        <v>19168</v>
      </c>
      <c r="S7" s="39">
        <v>38.64</v>
      </c>
      <c r="T7" s="39">
        <v>496.07</v>
      </c>
      <c r="U7" s="39">
        <v>19020</v>
      </c>
      <c r="V7" s="39">
        <v>38.64</v>
      </c>
      <c r="W7" s="39">
        <v>492.24</v>
      </c>
      <c r="X7" s="39">
        <v>110.03</v>
      </c>
      <c r="Y7" s="39">
        <v>112.24</v>
      </c>
      <c r="Z7" s="39">
        <v>98.94</v>
      </c>
      <c r="AA7" s="39">
        <v>97.93</v>
      </c>
      <c r="AB7" s="39">
        <v>104.44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318.93</v>
      </c>
      <c r="AU7" s="39">
        <v>847.39</v>
      </c>
      <c r="AV7" s="39">
        <v>983.22</v>
      </c>
      <c r="AW7" s="39">
        <v>915.79</v>
      </c>
      <c r="AX7" s="39">
        <v>667.55</v>
      </c>
      <c r="AY7" s="39">
        <v>381.53</v>
      </c>
      <c r="AZ7" s="39">
        <v>391.54</v>
      </c>
      <c r="BA7" s="39">
        <v>384.34</v>
      </c>
      <c r="BB7" s="39">
        <v>359.47</v>
      </c>
      <c r="BC7" s="39">
        <v>369.69</v>
      </c>
      <c r="BD7" s="39">
        <v>261.93</v>
      </c>
      <c r="BE7" s="39">
        <v>278.83</v>
      </c>
      <c r="BF7" s="39">
        <v>254.82</v>
      </c>
      <c r="BG7" s="39">
        <v>263.12</v>
      </c>
      <c r="BH7" s="39">
        <v>246.4</v>
      </c>
      <c r="BI7" s="39">
        <v>224.4</v>
      </c>
      <c r="BJ7" s="39">
        <v>393.27</v>
      </c>
      <c r="BK7" s="39">
        <v>386.97</v>
      </c>
      <c r="BL7" s="39">
        <v>380.58</v>
      </c>
      <c r="BM7" s="39">
        <v>401.79</v>
      </c>
      <c r="BN7" s="39">
        <v>402.99</v>
      </c>
      <c r="BO7" s="39">
        <v>270.45999999999998</v>
      </c>
      <c r="BP7" s="39">
        <v>108.75</v>
      </c>
      <c r="BQ7" s="39">
        <v>110.25</v>
      </c>
      <c r="BR7" s="39">
        <v>97.62</v>
      </c>
      <c r="BS7" s="39">
        <v>96.77</v>
      </c>
      <c r="BT7" s="39">
        <v>103.43</v>
      </c>
      <c r="BU7" s="39">
        <v>100.47</v>
      </c>
      <c r="BV7" s="39">
        <v>101.72</v>
      </c>
      <c r="BW7" s="39">
        <v>102.38</v>
      </c>
      <c r="BX7" s="39">
        <v>100.12</v>
      </c>
      <c r="BY7" s="39">
        <v>98.66</v>
      </c>
      <c r="BZ7" s="39">
        <v>103.91</v>
      </c>
      <c r="CA7" s="39">
        <v>163.66</v>
      </c>
      <c r="CB7" s="39">
        <v>163.30000000000001</v>
      </c>
      <c r="CC7" s="39">
        <v>181.48</v>
      </c>
      <c r="CD7" s="39">
        <v>183.54</v>
      </c>
      <c r="CE7" s="39">
        <v>173.06</v>
      </c>
      <c r="CF7" s="39">
        <v>169.82</v>
      </c>
      <c r="CG7" s="39">
        <v>168.2</v>
      </c>
      <c r="CH7" s="39">
        <v>168.67</v>
      </c>
      <c r="CI7" s="39">
        <v>174.97</v>
      </c>
      <c r="CJ7" s="39">
        <v>178.59</v>
      </c>
      <c r="CK7" s="39">
        <v>167.11</v>
      </c>
      <c r="CL7" s="39">
        <v>50.45</v>
      </c>
      <c r="CM7" s="39">
        <v>51.56</v>
      </c>
      <c r="CN7" s="39">
        <v>49.86</v>
      </c>
      <c r="CO7" s="39">
        <v>50.8</v>
      </c>
      <c r="CP7" s="39">
        <v>69.489999999999995</v>
      </c>
      <c r="CQ7" s="39">
        <v>55.13</v>
      </c>
      <c r="CR7" s="39">
        <v>54.77</v>
      </c>
      <c r="CS7" s="39">
        <v>54.92</v>
      </c>
      <c r="CT7" s="39">
        <v>55.63</v>
      </c>
      <c r="CU7" s="39">
        <v>55.03</v>
      </c>
      <c r="CV7" s="39">
        <v>60.27</v>
      </c>
      <c r="CW7" s="39">
        <v>90.19</v>
      </c>
      <c r="CX7" s="39">
        <v>89.8</v>
      </c>
      <c r="CY7" s="39">
        <v>87.69</v>
      </c>
      <c r="CZ7" s="39">
        <v>85.57</v>
      </c>
      <c r="DA7" s="39">
        <v>85.05</v>
      </c>
      <c r="DB7" s="39">
        <v>83</v>
      </c>
      <c r="DC7" s="39">
        <v>82.89</v>
      </c>
      <c r="DD7" s="39">
        <v>82.66</v>
      </c>
      <c r="DE7" s="39">
        <v>82.04</v>
      </c>
      <c r="DF7" s="39">
        <v>81.900000000000006</v>
      </c>
      <c r="DG7" s="39">
        <v>89.92</v>
      </c>
      <c r="DH7" s="39">
        <v>40.78</v>
      </c>
      <c r="DI7" s="39">
        <v>39.96</v>
      </c>
      <c r="DJ7" s="39">
        <v>41.37</v>
      </c>
      <c r="DK7" s="39">
        <v>42.6</v>
      </c>
      <c r="DL7" s="39">
        <v>45.53</v>
      </c>
      <c r="DM7" s="39">
        <v>46.66</v>
      </c>
      <c r="DN7" s="39">
        <v>47.46</v>
      </c>
      <c r="DO7" s="39">
        <v>48.49</v>
      </c>
      <c r="DP7" s="39">
        <v>48.05</v>
      </c>
      <c r="DQ7" s="39">
        <v>48.87</v>
      </c>
      <c r="DR7" s="39">
        <v>48.85</v>
      </c>
      <c r="DS7" s="39">
        <v>9.49</v>
      </c>
      <c r="DT7" s="39">
        <v>10.58</v>
      </c>
      <c r="DU7" s="39">
        <v>10.06</v>
      </c>
      <c r="DV7" s="39">
        <v>13.6</v>
      </c>
      <c r="DW7" s="39">
        <v>13.14</v>
      </c>
      <c r="DX7" s="39">
        <v>9.85</v>
      </c>
      <c r="DY7" s="39">
        <v>9.7100000000000009</v>
      </c>
      <c r="DZ7" s="39">
        <v>12.79</v>
      </c>
      <c r="EA7" s="39">
        <v>13.39</v>
      </c>
      <c r="EB7" s="39">
        <v>14.85</v>
      </c>
      <c r="EC7" s="39">
        <v>17.8</v>
      </c>
      <c r="ED7" s="39">
        <v>1.72</v>
      </c>
      <c r="EE7" s="39">
        <v>0.35</v>
      </c>
      <c r="EF7" s="39">
        <v>0.48</v>
      </c>
      <c r="EG7" s="39">
        <v>0.48</v>
      </c>
      <c r="EH7" s="39">
        <v>0.84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