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8"/>
  <workbookPr codeName="ThisWorkbook"/>
  <mc:AlternateContent xmlns:mc="http://schemas.openxmlformats.org/markup-compatibility/2006">
    <mc:Choice Requires="x15">
      <x15ac:absPath xmlns:x15ac="http://schemas.microsoft.com/office/spreadsheetml/2010/11/ac" url="\\10.9.2.37\温暖化対策\840_見える化支援事業\04_フォローアップ\R5\01_点検表\01_点検表テンプレート\R5.5.26HPの更新（点検表等貼り付け）\"/>
    </mc:Choice>
  </mc:AlternateContent>
  <xr:revisionPtr revIDLastSave="0" documentId="13_ncr:1_{592B0B0E-0F42-454F-9196-2C050709CEF3}" xr6:coauthVersionLast="36" xr6:coauthVersionMax="36" xr10:uidLastSave="{00000000-0000-0000-0000-000000000000}"/>
  <workbookProtection workbookAlgorithmName="SHA-512" workbookHashValue="Ps8OfaFvx2laxI0brv+rOaCPEOebThVrURyDUP1150yP4w7GAHOBleXse81Pu731nnr0DeViHGxIYDSDvNubYg==" workbookSaltValue="BXs/dguqInn3RHibHQdKGw==" workbookSpinCount="100000" lockStructure="1"/>
  <bookViews>
    <workbookView xWindow="0" yWindow="0" windowWidth="28800" windowHeight="12260" tabRatio="861" xr2:uid="{00000000-000D-0000-FFFF-FFFF00000000}"/>
  </bookViews>
  <sheets>
    <sheet name="点検シート_第2区分" sheetId="13" r:id="rId1"/>
    <sheet name="点検結果" sheetId="2" r:id="rId2"/>
    <sheet name="データシート" sheetId="116" state="hidden" r:id="rId3"/>
    <sheet name="1" sheetId="14" r:id="rId4"/>
    <sheet name="2" sheetId="15" r:id="rId5"/>
    <sheet name="3" sheetId="66" r:id="rId6"/>
    <sheet name="4" sheetId="67" r:id="rId7"/>
    <sheet name="5" sheetId="68" r:id="rId8"/>
    <sheet name="6" sheetId="69" r:id="rId9"/>
    <sheet name="7" sheetId="71" r:id="rId10"/>
    <sheet name="8" sheetId="72" r:id="rId11"/>
    <sheet name="9" sheetId="73" r:id="rId12"/>
    <sheet name="10" sheetId="74" r:id="rId13"/>
    <sheet name="11" sheetId="75" r:id="rId14"/>
    <sheet name="12" sheetId="76" r:id="rId15"/>
    <sheet name="13" sheetId="77" r:id="rId16"/>
    <sheet name="14" sheetId="78" r:id="rId17"/>
    <sheet name="15" sheetId="65" r:id="rId18"/>
    <sheet name="16" sheetId="80" r:id="rId19"/>
    <sheet name="17" sheetId="81" r:id="rId20"/>
    <sheet name="18" sheetId="82" r:id="rId21"/>
    <sheet name="19" sheetId="83" r:id="rId22"/>
    <sheet name="20" sheetId="84" r:id="rId23"/>
    <sheet name="21" sheetId="85" r:id="rId24"/>
    <sheet name="22" sheetId="86" r:id="rId25"/>
    <sheet name="23" sheetId="87" r:id="rId26"/>
    <sheet name="24" sheetId="88" r:id="rId27"/>
    <sheet name="25" sheetId="89" r:id="rId28"/>
    <sheet name="26" sheetId="90" r:id="rId29"/>
    <sheet name="27" sheetId="91" r:id="rId30"/>
    <sheet name="28" sheetId="92" r:id="rId31"/>
    <sheet name="29" sheetId="93" r:id="rId32"/>
    <sheet name="30" sheetId="94" r:id="rId33"/>
    <sheet name="31" sheetId="95" r:id="rId34"/>
    <sheet name="32" sheetId="96" r:id="rId35"/>
    <sheet name="33" sheetId="97" r:id="rId36"/>
    <sheet name="34" sheetId="98" r:id="rId37"/>
    <sheet name="35" sheetId="99" r:id="rId38"/>
    <sheet name="36" sheetId="100" r:id="rId39"/>
    <sheet name="37" sheetId="101" r:id="rId40"/>
    <sheet name="38" sheetId="102" r:id="rId41"/>
    <sheet name="39" sheetId="103" r:id="rId42"/>
    <sheet name="40" sheetId="104" r:id="rId43"/>
    <sheet name="41" sheetId="105" r:id="rId44"/>
    <sheet name="42" sheetId="106" r:id="rId45"/>
    <sheet name="43" sheetId="107" r:id="rId46"/>
    <sheet name="44" sheetId="108" r:id="rId47"/>
    <sheet name="45" sheetId="109" r:id="rId48"/>
    <sheet name="46" sheetId="110" r:id="rId49"/>
    <sheet name="47" sheetId="111" r:id="rId50"/>
    <sheet name="48" sheetId="112" r:id="rId51"/>
    <sheet name="49" sheetId="113" r:id="rId52"/>
    <sheet name="50" sheetId="114" r:id="rId53"/>
  </sheets>
  <definedNames>
    <definedName name="_xlnm._FilterDatabase" localSheetId="0" hidden="1">点検シート_第2区分!$C$86:$X$137</definedName>
    <definedName name="FALSEの場合">点検シート_第2区分!$S$32</definedName>
    <definedName name="_xlnm.Print_Area" localSheetId="3">'1'!$B$5:$D$25</definedName>
    <definedName name="_xlnm.Print_Area" localSheetId="12">'10'!$B$5:$D$26</definedName>
    <definedName name="_xlnm.Print_Area" localSheetId="13">'11'!$B$5:$D$24</definedName>
    <definedName name="_xlnm.Print_Area" localSheetId="14">'12'!$B$5:$D$38</definedName>
    <definedName name="_xlnm.Print_Area" localSheetId="15">'13'!$B$5:$D$36</definedName>
    <definedName name="_xlnm.Print_Area" localSheetId="16">'14'!$B$5:$D$49</definedName>
    <definedName name="_xlnm.Print_Area" localSheetId="17">'15'!$B$5:$D$25</definedName>
    <definedName name="_xlnm.Print_Area" localSheetId="18">'16'!$B$5:$D$32</definedName>
    <definedName name="_xlnm.Print_Area" localSheetId="19">'17'!$B$5:$D$29</definedName>
    <definedName name="_xlnm.Print_Area" localSheetId="20">'18'!$B$5:$D$23</definedName>
    <definedName name="_xlnm.Print_Area" localSheetId="21">'19'!$B$5:$D$21</definedName>
    <definedName name="_xlnm.Print_Area" localSheetId="4">'2'!$B$5:$D$24</definedName>
    <definedName name="_xlnm.Print_Area" localSheetId="22">'20'!$B$5:$D$25</definedName>
    <definedName name="_xlnm.Print_Area" localSheetId="23">'21'!$B$5:$D$39</definedName>
    <definedName name="_xlnm.Print_Area" localSheetId="24">'22'!$B$5:$D$31</definedName>
    <definedName name="_xlnm.Print_Area" localSheetId="25">'23'!$B$5:$D$42</definedName>
    <definedName name="_xlnm.Print_Area" localSheetId="26">'24'!$B$5:$D$49</definedName>
    <definedName name="_xlnm.Print_Area" localSheetId="27">'25'!$B$5:$D$39</definedName>
    <definedName name="_xlnm.Print_Area" localSheetId="28">'26'!$B$5:$D$29</definedName>
    <definedName name="_xlnm.Print_Area" localSheetId="29">'27'!$B$5:$D$30</definedName>
    <definedName name="_xlnm.Print_Area" localSheetId="30">'28'!$B$5:$D$35</definedName>
    <definedName name="_xlnm.Print_Area" localSheetId="31">'29'!$B$5:$D$23</definedName>
    <definedName name="_xlnm.Print_Area" localSheetId="5">'3'!$B$5:$D$22</definedName>
    <definedName name="_xlnm.Print_Area" localSheetId="32">'30'!$B$5:$D$22</definedName>
    <definedName name="_xlnm.Print_Area" localSheetId="33">'31'!$B$5:$D$23</definedName>
    <definedName name="_xlnm.Print_Area" localSheetId="34">'32'!$B$5:$D$23</definedName>
    <definedName name="_xlnm.Print_Area" localSheetId="35">'33'!$B$5:$D$30</definedName>
    <definedName name="_xlnm.Print_Area" localSheetId="36">'34'!$B$5:$D$22</definedName>
    <definedName name="_xlnm.Print_Area" localSheetId="37">'35'!$B$5:$D$45</definedName>
    <definedName name="_xlnm.Print_Area" localSheetId="38">'36'!$B$5:$D$22</definedName>
    <definedName name="_xlnm.Print_Area" localSheetId="39">'37'!$B$5:$D$23</definedName>
    <definedName name="_xlnm.Print_Area" localSheetId="40">'38'!$B$5:$D$22</definedName>
    <definedName name="_xlnm.Print_Area" localSheetId="41">'39'!$B$5:$D$24</definedName>
    <definedName name="_xlnm.Print_Area" localSheetId="6">'4'!$B$5:$D$24</definedName>
    <definedName name="_xlnm.Print_Area" localSheetId="42">'40'!$B$5:$D$40</definedName>
    <definedName name="_xlnm.Print_Area" localSheetId="43">'41'!$B$5:$D$24</definedName>
    <definedName name="_xlnm.Print_Area" localSheetId="44">'42'!$B$5:$D$23</definedName>
    <definedName name="_xlnm.Print_Area" localSheetId="45">'43'!$B$5:$D$27</definedName>
    <definedName name="_xlnm.Print_Area" localSheetId="46">'44'!$B$5:$D$23</definedName>
    <definedName name="_xlnm.Print_Area" localSheetId="47">'45'!$B$5:$D$21</definedName>
    <definedName name="_xlnm.Print_Area" localSheetId="48">'46'!$B$5:$D$19</definedName>
    <definedName name="_xlnm.Print_Area" localSheetId="49">'47'!$B$5:$D$23</definedName>
    <definedName name="_xlnm.Print_Area" localSheetId="50">'48'!$B$5:$D$23</definedName>
    <definedName name="_xlnm.Print_Area" localSheetId="51">'49'!$B$5:$D$23</definedName>
    <definedName name="_xlnm.Print_Area" localSheetId="7">'5'!$B$5:$D$20</definedName>
    <definedName name="_xlnm.Print_Area" localSheetId="52">'50'!$B$5:$D$25</definedName>
    <definedName name="_xlnm.Print_Area" localSheetId="8">'6'!$B$5:$D$32</definedName>
    <definedName name="_xlnm.Print_Area" localSheetId="9">'7'!$B$5:$D$51</definedName>
    <definedName name="_xlnm.Print_Area" localSheetId="10">'8'!$B$5:$D$20</definedName>
    <definedName name="_xlnm.Print_Area" localSheetId="11">'9'!$B$5:$D$27</definedName>
    <definedName name="_xlnm.Print_Area" localSheetId="2">データシート!#REF!</definedName>
    <definedName name="_xlnm.Print_Area" localSheetId="0">点検シート_第2区分!$C$3:$M$152</definedName>
    <definedName name="_xlnm.Print_Area" localSheetId="1">点検結果!$C$3:$M$44</definedName>
    <definedName name="_xlnm.Print_Titles" localSheetId="0">点検シート_第2区分!$86:$86</definedName>
    <definedName name="TRUEの場合">点検シート_第2区分!$R$32:$R$46</definedName>
    <definedName name="対策1">点検シート_第2区分!$J$87</definedName>
    <definedName name="対策10">点検シート_第2区分!$J$96</definedName>
    <definedName name="対策11">点検シート_第2区分!$J$97</definedName>
    <definedName name="対策12">点検シート_第2区分!$J$98</definedName>
    <definedName name="対策13">点検シート_第2区分!$J$99</definedName>
    <definedName name="対策14">点検シート_第2区分!$J$100</definedName>
    <definedName name="対策15">点検シート_第2区分!$J$101</definedName>
    <definedName name="対策16">点検シート_第2区分!$J$102</definedName>
    <definedName name="対策17">点検シート_第2区分!$J$103</definedName>
    <definedName name="対策18">点検シート_第2区分!$J$104</definedName>
    <definedName name="対策19">点検シート_第2区分!$J$105</definedName>
    <definedName name="対策2">点検シート_第2区分!$J$88</definedName>
    <definedName name="対策20">点検シート_第2区分!$J$106</definedName>
    <definedName name="対策21">点検シート_第2区分!$J$107</definedName>
    <definedName name="対策22">点検シート_第2区分!$J$108</definedName>
    <definedName name="対策23">点検シート_第2区分!$J$109</definedName>
    <definedName name="対策24">点検シート_第2区分!$J$110</definedName>
    <definedName name="対策25">点検シート_第2区分!$J$111</definedName>
    <definedName name="対策26">点検シート_第2区分!$J$112</definedName>
    <definedName name="対策27">点検シート_第2区分!$J$113</definedName>
    <definedName name="対策28">点検シート_第2区分!$J$114</definedName>
    <definedName name="対策29">点検シート_第2区分!$J$115</definedName>
    <definedName name="対策3">点検シート_第2区分!$J$89</definedName>
    <definedName name="対策30">点検シート_第2区分!$J$116</definedName>
    <definedName name="対策31">点検シート_第2区分!$J$117</definedName>
    <definedName name="対策32">点検シート_第2区分!$J$118</definedName>
    <definedName name="対策33">点検シート_第2区分!$J$119</definedName>
    <definedName name="対策34">点検シート_第2区分!$J$120</definedName>
    <definedName name="対策35">点検シート_第2区分!$J$121</definedName>
    <definedName name="対策36">点検シート_第2区分!$J$122</definedName>
    <definedName name="対策37">点検シート_第2区分!$J$123</definedName>
    <definedName name="対策38">点検シート_第2区分!$J$124</definedName>
    <definedName name="対策39">点検シート_第2区分!$J$125</definedName>
    <definedName name="対策4">点検シート_第2区分!$J$90</definedName>
    <definedName name="対策40">点検シート_第2区分!$J$126</definedName>
    <definedName name="対策41">点検シート_第2区分!$J$127</definedName>
    <definedName name="対策42">点検シート_第2区分!$J$128</definedName>
    <definedName name="対策43">点検シート_第2区分!$J$129</definedName>
    <definedName name="対策44">点検シート_第2区分!$J$130</definedName>
    <definedName name="対策45">点検シート_第2区分!$J$131</definedName>
    <definedName name="対策46">点検シート_第2区分!$J$132</definedName>
    <definedName name="対策47">点検シート_第2区分!$J$133</definedName>
    <definedName name="対策48">点検シート_第2区分!$J$134</definedName>
    <definedName name="対策49">点検シート_第2区分!$J$135</definedName>
    <definedName name="対策5">点検シート_第2区分!$J$91</definedName>
    <definedName name="対策50">点検シート_第2区分!$J$136</definedName>
    <definedName name="対策6">点検シート_第2区分!$J$92</definedName>
    <definedName name="対策7">点検シート_第2区分!$J$93</definedName>
    <definedName name="対策8">点検シート_第2区分!$J$94</definedName>
    <definedName name="対策9">点検シート_第2区分!$J$95</definedName>
    <definedName name="対策項目" localSheetId="0">点検シート_第2区分!$C$87:$E$136</definedName>
    <definedName name="点検表グラフ_項目名">OFFSET(データシート!$C$23,0,0,データシート!$B$36,1)</definedName>
    <definedName name="点検表グラフ_点数">OFFSET(データシート!$D$23,0,0,データシート!$B$36,1)</definedName>
    <definedName name="点検表入力エリア">点検シート_第2区分!$C$87:$O$136</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4" i="2" l="1"/>
  <c r="E4" i="2"/>
  <c r="FM2" i="116" l="1"/>
  <c r="AQ95" i="13" l="1"/>
  <c r="P95" i="13" l="1"/>
  <c r="H2" i="116"/>
  <c r="BO2" i="116" l="1"/>
  <c r="BF2" i="116"/>
  <c r="BG2" i="116"/>
  <c r="BH2" i="116"/>
  <c r="BI2" i="116"/>
  <c r="BJ2" i="116"/>
  <c r="BK2" i="116"/>
  <c r="BL2" i="116"/>
  <c r="BM2" i="116"/>
  <c r="BN2" i="116"/>
  <c r="BE2" i="116"/>
  <c r="AV2" i="116"/>
  <c r="AW2" i="116"/>
  <c r="AX2" i="116"/>
  <c r="AY2" i="116"/>
  <c r="AZ2" i="116"/>
  <c r="BA2" i="116"/>
  <c r="BB2" i="116"/>
  <c r="BC2" i="116"/>
  <c r="BD2" i="116"/>
  <c r="AU2" i="116"/>
  <c r="AT2" i="116"/>
  <c r="AP2" i="116"/>
  <c r="AQ2" i="116"/>
  <c r="AR2" i="116"/>
  <c r="AS2" i="116"/>
  <c r="AO2" i="116"/>
  <c r="AK2" i="116"/>
  <c r="AL2" i="116"/>
  <c r="AM2" i="116"/>
  <c r="AN2" i="116"/>
  <c r="AJ2" i="116"/>
  <c r="FL2" i="116"/>
  <c r="W2" i="116"/>
  <c r="X2" i="116"/>
  <c r="Y2" i="116"/>
  <c r="Z2" i="116"/>
  <c r="AA2" i="116"/>
  <c r="AB2" i="116"/>
  <c r="AC2" i="116"/>
  <c r="AD2" i="116"/>
  <c r="AE2" i="116"/>
  <c r="AF2" i="116"/>
  <c r="AG2" i="116"/>
  <c r="AH2" i="116"/>
  <c r="AI2" i="116"/>
  <c r="V2" i="116"/>
  <c r="U2" i="116"/>
  <c r="T2" i="116"/>
  <c r="S2" i="116"/>
  <c r="R2" i="116"/>
  <c r="Q2" i="116"/>
  <c r="P2" i="116"/>
  <c r="O2" i="116"/>
  <c r="N2" i="116"/>
  <c r="M2" i="116"/>
  <c r="L2" i="116"/>
  <c r="K2" i="116"/>
  <c r="J2" i="116"/>
  <c r="I2" i="116"/>
  <c r="B5" i="14" l="1"/>
  <c r="G2" i="116" l="1"/>
  <c r="F2" i="116"/>
  <c r="E2" i="116"/>
  <c r="D2" i="116"/>
  <c r="C2" i="116"/>
  <c r="B2" i="116"/>
  <c r="A2" i="116"/>
  <c r="C2" i="2" l="1"/>
  <c r="AQ88" i="13" l="1"/>
  <c r="AQ89" i="13"/>
  <c r="AQ90" i="13"/>
  <c r="AQ91" i="13"/>
  <c r="AQ92" i="13"/>
  <c r="AQ93" i="13"/>
  <c r="AQ94" i="13"/>
  <c r="DV2" i="116"/>
  <c r="AQ96" i="13"/>
  <c r="AQ97" i="13"/>
  <c r="AQ98" i="13"/>
  <c r="AQ99" i="13"/>
  <c r="AQ100" i="13"/>
  <c r="AQ101" i="13"/>
  <c r="AQ102" i="13"/>
  <c r="AQ103" i="13"/>
  <c r="AQ104" i="13"/>
  <c r="AQ105" i="13"/>
  <c r="AQ106" i="13"/>
  <c r="AQ107" i="13"/>
  <c r="AQ108" i="13"/>
  <c r="AQ109" i="13"/>
  <c r="AQ110" i="13"/>
  <c r="AQ111" i="13"/>
  <c r="AQ112" i="13"/>
  <c r="AQ113" i="13"/>
  <c r="AQ114" i="13"/>
  <c r="AQ115" i="13"/>
  <c r="AQ116" i="13"/>
  <c r="AQ117" i="13"/>
  <c r="AQ118" i="13"/>
  <c r="AQ119" i="13"/>
  <c r="AQ120" i="13"/>
  <c r="AQ121" i="13"/>
  <c r="AQ122" i="13"/>
  <c r="AQ123" i="13"/>
  <c r="AQ124" i="13"/>
  <c r="AQ125" i="13"/>
  <c r="AQ126" i="13"/>
  <c r="AQ127" i="13"/>
  <c r="AQ128" i="13"/>
  <c r="AQ129" i="13"/>
  <c r="AQ130" i="13"/>
  <c r="AQ131" i="13"/>
  <c r="AQ132" i="13"/>
  <c r="AQ133" i="13"/>
  <c r="AQ134" i="13"/>
  <c r="AQ135" i="13"/>
  <c r="AQ136" i="13"/>
  <c r="AQ87" i="13"/>
  <c r="P92" i="13" l="1"/>
  <c r="P93" i="13"/>
  <c r="FB2" i="116"/>
  <c r="P127" i="13"/>
  <c r="O127" i="13" s="1"/>
  <c r="M127" i="13" s="1"/>
  <c r="EX2" i="116"/>
  <c r="P123" i="13"/>
  <c r="O123" i="13" s="1"/>
  <c r="M123" i="13" s="1"/>
  <c r="EH2" i="116"/>
  <c r="P107" i="13"/>
  <c r="DR2" i="116"/>
  <c r="P91" i="13"/>
  <c r="FI2" i="116"/>
  <c r="P134" i="13"/>
  <c r="O134" i="13" s="1"/>
  <c r="M134" i="13" s="1"/>
  <c r="FE2" i="116"/>
  <c r="P130" i="13"/>
  <c r="O130" i="13" s="1"/>
  <c r="M130" i="13" s="1"/>
  <c r="FA2" i="116"/>
  <c r="P126" i="13"/>
  <c r="O126" i="13" s="1"/>
  <c r="M126" i="13" s="1"/>
  <c r="EW2" i="116"/>
  <c r="P122" i="13"/>
  <c r="O122" i="13" s="1"/>
  <c r="M122" i="13" s="1"/>
  <c r="ES2" i="116"/>
  <c r="P118" i="13"/>
  <c r="O118" i="13" s="1"/>
  <c r="M118" i="13" s="1"/>
  <c r="EO2" i="116"/>
  <c r="P114" i="13"/>
  <c r="O114" i="13" s="1"/>
  <c r="M114" i="13" s="1"/>
  <c r="EK2" i="116"/>
  <c r="P110" i="13"/>
  <c r="EG2" i="116"/>
  <c r="P106" i="13"/>
  <c r="EC2" i="116"/>
  <c r="P102" i="13"/>
  <c r="DY2" i="116"/>
  <c r="P98" i="13"/>
  <c r="DU2" i="116"/>
  <c r="P94" i="13"/>
  <c r="DQ2" i="116"/>
  <c r="P90" i="13"/>
  <c r="FJ2" i="116"/>
  <c r="P135" i="13"/>
  <c r="O135" i="13" s="1"/>
  <c r="M135" i="13" s="1"/>
  <c r="ET2" i="116"/>
  <c r="P119" i="13"/>
  <c r="O119" i="13" s="1"/>
  <c r="M119" i="13" s="1"/>
  <c r="EL2" i="116"/>
  <c r="P111" i="13"/>
  <c r="O111" i="13" s="1"/>
  <c r="M111" i="13" s="1"/>
  <c r="DZ2" i="116"/>
  <c r="P99" i="13"/>
  <c r="DN2" i="116"/>
  <c r="FH2" i="116"/>
  <c r="P133" i="13"/>
  <c r="O133" i="13" s="1"/>
  <c r="M133" i="13" s="1"/>
  <c r="FD2" i="116"/>
  <c r="P129" i="13"/>
  <c r="O129" i="13" s="1"/>
  <c r="M129" i="13" s="1"/>
  <c r="EZ2" i="116"/>
  <c r="P125" i="13"/>
  <c r="O125" i="13" s="1"/>
  <c r="M125" i="13" s="1"/>
  <c r="EV2" i="116"/>
  <c r="P121" i="13"/>
  <c r="O121" i="13" s="1"/>
  <c r="M121" i="13" s="1"/>
  <c r="ER2" i="116"/>
  <c r="P117" i="13"/>
  <c r="O117" i="13" s="1"/>
  <c r="M117" i="13" s="1"/>
  <c r="EN2" i="116"/>
  <c r="P113" i="13"/>
  <c r="O113" i="13" s="1"/>
  <c r="M113" i="13" s="1"/>
  <c r="EJ2" i="116"/>
  <c r="P109" i="13"/>
  <c r="EF2" i="116"/>
  <c r="P105" i="13"/>
  <c r="EB2" i="116"/>
  <c r="P101" i="13"/>
  <c r="DX2" i="116"/>
  <c r="P97" i="13"/>
  <c r="DT2" i="116"/>
  <c r="DP2" i="116"/>
  <c r="P89" i="13"/>
  <c r="FF2" i="116"/>
  <c r="P131" i="13"/>
  <c r="O131" i="13" s="1"/>
  <c r="M131" i="13" s="1"/>
  <c r="EP2" i="116"/>
  <c r="P115" i="13"/>
  <c r="O115" i="13" s="1"/>
  <c r="M115" i="13" s="1"/>
  <c r="ED2" i="116"/>
  <c r="P103" i="13"/>
  <c r="FK2" i="116"/>
  <c r="P136" i="13"/>
  <c r="O136" i="13" s="1"/>
  <c r="M136" i="13" s="1"/>
  <c r="FG2" i="116"/>
  <c r="P132" i="13"/>
  <c r="O132" i="13" s="1"/>
  <c r="M132" i="13" s="1"/>
  <c r="FC2" i="116"/>
  <c r="P128" i="13"/>
  <c r="O128" i="13" s="1"/>
  <c r="M128" i="13" s="1"/>
  <c r="EY2" i="116"/>
  <c r="P124" i="13"/>
  <c r="O124" i="13" s="1"/>
  <c r="M124" i="13" s="1"/>
  <c r="EU2" i="116"/>
  <c r="P120" i="13"/>
  <c r="O120" i="13" s="1"/>
  <c r="M120" i="13" s="1"/>
  <c r="EQ2" i="116"/>
  <c r="P116" i="13"/>
  <c r="O116" i="13" s="1"/>
  <c r="M116" i="13" s="1"/>
  <c r="EM2" i="116"/>
  <c r="P112" i="13"/>
  <c r="O112" i="13" s="1"/>
  <c r="M112" i="13" s="1"/>
  <c r="EI2" i="116"/>
  <c r="P108" i="13"/>
  <c r="EE2" i="116"/>
  <c r="P104" i="13"/>
  <c r="EA2" i="116"/>
  <c r="P100" i="13"/>
  <c r="DW2" i="116"/>
  <c r="P96" i="13"/>
  <c r="DS2" i="116"/>
  <c r="DO2" i="116"/>
  <c r="B5" i="114"/>
  <c r="B5" i="113"/>
  <c r="B5" i="112"/>
  <c r="B5" i="111"/>
  <c r="B5" i="110" l="1"/>
  <c r="B5" i="109"/>
  <c r="B5" i="108"/>
  <c r="B5" i="107"/>
  <c r="B5" i="106"/>
  <c r="B5" i="105"/>
  <c r="B5" i="104"/>
  <c r="B5" i="103" l="1"/>
  <c r="B5" i="102"/>
  <c r="B5" i="101"/>
  <c r="B5" i="100"/>
  <c r="B5" i="99" l="1"/>
  <c r="B5" i="98"/>
  <c r="B5" i="97"/>
  <c r="B5" i="96"/>
  <c r="B5" i="95"/>
  <c r="B5" i="94"/>
  <c r="B5" i="93"/>
  <c r="B5" i="92"/>
  <c r="B5" i="91" l="1"/>
  <c r="B5" i="90"/>
  <c r="B5" i="89"/>
  <c r="B5" i="88"/>
  <c r="B5" i="87"/>
  <c r="B5" i="86" l="1"/>
  <c r="B5" i="85" l="1"/>
  <c r="B5" i="84" l="1"/>
  <c r="B5" i="83"/>
  <c r="B5" i="82"/>
  <c r="B5" i="81"/>
  <c r="B5" i="80"/>
  <c r="B5" i="78"/>
  <c r="B5" i="77" l="1"/>
  <c r="B5" i="76"/>
  <c r="B5" i="75"/>
  <c r="B5" i="74"/>
  <c r="B5" i="73" l="1"/>
  <c r="B5" i="72" l="1"/>
  <c r="B5" i="71" l="1"/>
  <c r="B5" i="69" l="1"/>
  <c r="B5" i="68" l="1"/>
  <c r="B5" i="67"/>
  <c r="B5" i="66" l="1"/>
  <c r="B5" i="65" l="1"/>
  <c r="B5" i="15" l="1"/>
  <c r="AC136" i="13" l="1"/>
  <c r="AB136" i="13"/>
  <c r="AA136" i="13"/>
  <c r="Z136" i="13"/>
  <c r="Y136" i="13"/>
  <c r="X136" i="13"/>
  <c r="W136" i="13"/>
  <c r="DM2" i="116" s="1"/>
  <c r="AC135" i="13"/>
  <c r="AB135" i="13"/>
  <c r="AA135" i="13"/>
  <c r="Z135" i="13"/>
  <c r="Y135" i="13"/>
  <c r="X135" i="13"/>
  <c r="W135" i="13"/>
  <c r="DL2" i="116" s="1"/>
  <c r="AC134" i="13"/>
  <c r="AB134" i="13"/>
  <c r="AA134" i="13"/>
  <c r="Z134" i="13"/>
  <c r="Y134" i="13"/>
  <c r="X134" i="13"/>
  <c r="W134" i="13"/>
  <c r="DK2" i="116" s="1"/>
  <c r="AC133" i="13"/>
  <c r="AB133" i="13"/>
  <c r="AA133" i="13"/>
  <c r="Z133" i="13"/>
  <c r="Y133" i="13"/>
  <c r="X133" i="13"/>
  <c r="W133" i="13"/>
  <c r="DJ2" i="116" s="1"/>
  <c r="AC132" i="13"/>
  <c r="AB132" i="13"/>
  <c r="AA132" i="13"/>
  <c r="Z132" i="13"/>
  <c r="Y132" i="13"/>
  <c r="X132" i="13"/>
  <c r="W132" i="13"/>
  <c r="DI2" i="116" s="1"/>
  <c r="AC131" i="13"/>
  <c r="AB131" i="13"/>
  <c r="AA131" i="13"/>
  <c r="Z131" i="13"/>
  <c r="Y131" i="13"/>
  <c r="X131" i="13"/>
  <c r="W131" i="13"/>
  <c r="DH2" i="116" s="1"/>
  <c r="AC130" i="13"/>
  <c r="AB130" i="13"/>
  <c r="AA130" i="13"/>
  <c r="Z130" i="13"/>
  <c r="Y130" i="13"/>
  <c r="X130" i="13"/>
  <c r="W130" i="13"/>
  <c r="DG2" i="116" s="1"/>
  <c r="AC129" i="13"/>
  <c r="AB129" i="13"/>
  <c r="AA129" i="13"/>
  <c r="Z129" i="13"/>
  <c r="Y129" i="13"/>
  <c r="X129" i="13"/>
  <c r="W129" i="13"/>
  <c r="DF2" i="116" s="1"/>
  <c r="AC128" i="13"/>
  <c r="AB128" i="13"/>
  <c r="AA128" i="13"/>
  <c r="Z128" i="13"/>
  <c r="Y128" i="13"/>
  <c r="X128" i="13"/>
  <c r="W128" i="13"/>
  <c r="DE2" i="116" s="1"/>
  <c r="AC127" i="13"/>
  <c r="AB127" i="13"/>
  <c r="AA127" i="13"/>
  <c r="Z127" i="13"/>
  <c r="Y127" i="13"/>
  <c r="X127" i="13"/>
  <c r="W127" i="13"/>
  <c r="DD2" i="116" s="1"/>
  <c r="AC126" i="13"/>
  <c r="AB126" i="13"/>
  <c r="AA126" i="13"/>
  <c r="Z126" i="13"/>
  <c r="Y126" i="13"/>
  <c r="X126" i="13"/>
  <c r="W126" i="13"/>
  <c r="DC2" i="116" s="1"/>
  <c r="AC125" i="13"/>
  <c r="AB125" i="13"/>
  <c r="AA125" i="13"/>
  <c r="Z125" i="13"/>
  <c r="Y125" i="13"/>
  <c r="X125" i="13"/>
  <c r="W125" i="13"/>
  <c r="DB2" i="116" s="1"/>
  <c r="AC124" i="13"/>
  <c r="AB124" i="13"/>
  <c r="AA124" i="13"/>
  <c r="Z124" i="13"/>
  <c r="Y124" i="13"/>
  <c r="X124" i="13"/>
  <c r="W124" i="13"/>
  <c r="DA2" i="116" s="1"/>
  <c r="AC123" i="13"/>
  <c r="AB123" i="13"/>
  <c r="AA123" i="13"/>
  <c r="Z123" i="13"/>
  <c r="Y123" i="13"/>
  <c r="X123" i="13"/>
  <c r="W123" i="13"/>
  <c r="CZ2" i="116" s="1"/>
  <c r="AC122" i="13"/>
  <c r="AB122" i="13"/>
  <c r="AA122" i="13"/>
  <c r="Z122" i="13"/>
  <c r="Y122" i="13"/>
  <c r="X122" i="13"/>
  <c r="W122" i="13"/>
  <c r="CY2" i="116" s="1"/>
  <c r="AC121" i="13"/>
  <c r="AB121" i="13"/>
  <c r="AA121" i="13"/>
  <c r="Z121" i="13"/>
  <c r="Y121" i="13"/>
  <c r="X121" i="13"/>
  <c r="W121" i="13"/>
  <c r="CX2" i="116" s="1"/>
  <c r="AC120" i="13"/>
  <c r="AB120" i="13"/>
  <c r="AA120" i="13"/>
  <c r="Z120" i="13"/>
  <c r="Y120" i="13"/>
  <c r="X120" i="13"/>
  <c r="W120" i="13"/>
  <c r="CW2" i="116" s="1"/>
  <c r="AC119" i="13"/>
  <c r="AB119" i="13"/>
  <c r="AA119" i="13"/>
  <c r="Z119" i="13"/>
  <c r="Y119" i="13"/>
  <c r="X119" i="13"/>
  <c r="W119" i="13"/>
  <c r="CV2" i="116" s="1"/>
  <c r="AC118" i="13"/>
  <c r="AB118" i="13"/>
  <c r="AA118" i="13"/>
  <c r="Z118" i="13"/>
  <c r="Y118" i="13"/>
  <c r="X118" i="13"/>
  <c r="W118" i="13"/>
  <c r="CU2" i="116" s="1"/>
  <c r="AC117" i="13"/>
  <c r="AB117" i="13"/>
  <c r="AA117" i="13"/>
  <c r="Z117" i="13"/>
  <c r="Y117" i="13"/>
  <c r="X117" i="13"/>
  <c r="W117" i="13"/>
  <c r="CT2" i="116" s="1"/>
  <c r="AC116" i="13"/>
  <c r="AB116" i="13"/>
  <c r="AA116" i="13"/>
  <c r="Z116" i="13"/>
  <c r="Y116" i="13"/>
  <c r="X116" i="13"/>
  <c r="W116" i="13"/>
  <c r="CS2" i="116" s="1"/>
  <c r="AC115" i="13"/>
  <c r="AB115" i="13"/>
  <c r="AA115" i="13"/>
  <c r="Z115" i="13"/>
  <c r="Y115" i="13"/>
  <c r="X115" i="13"/>
  <c r="W115" i="13"/>
  <c r="CR2" i="116" s="1"/>
  <c r="AC114" i="13"/>
  <c r="AB114" i="13"/>
  <c r="AA114" i="13"/>
  <c r="Z114" i="13"/>
  <c r="Y114" i="13"/>
  <c r="X114" i="13"/>
  <c r="W114" i="13"/>
  <c r="CQ2" i="116" s="1"/>
  <c r="AC113" i="13"/>
  <c r="AB113" i="13"/>
  <c r="AA113" i="13"/>
  <c r="Z113" i="13"/>
  <c r="Y113" i="13"/>
  <c r="X113" i="13"/>
  <c r="W113" i="13"/>
  <c r="CP2" i="116" s="1"/>
  <c r="AC112" i="13"/>
  <c r="AB112" i="13"/>
  <c r="AA112" i="13"/>
  <c r="Z112" i="13"/>
  <c r="Y112" i="13"/>
  <c r="X112" i="13"/>
  <c r="W112" i="13"/>
  <c r="CO2" i="116" s="1"/>
  <c r="AC111" i="13"/>
  <c r="AB111" i="13"/>
  <c r="AA111" i="13"/>
  <c r="Z111" i="13"/>
  <c r="Y111" i="13"/>
  <c r="X111" i="13"/>
  <c r="W111" i="13"/>
  <c r="CN2" i="116" s="1"/>
  <c r="AC110" i="13"/>
  <c r="AB110" i="13"/>
  <c r="AA110" i="13"/>
  <c r="Z110" i="13"/>
  <c r="Y110" i="13"/>
  <c r="X110" i="13"/>
  <c r="W110" i="13"/>
  <c r="AC109" i="13"/>
  <c r="AB109" i="13"/>
  <c r="AA109" i="13"/>
  <c r="Z109" i="13"/>
  <c r="Y109" i="13"/>
  <c r="X109" i="13"/>
  <c r="W109" i="13"/>
  <c r="AC108" i="13"/>
  <c r="AB108" i="13"/>
  <c r="AA108" i="13"/>
  <c r="Z108" i="13"/>
  <c r="Y108" i="13"/>
  <c r="X108" i="13"/>
  <c r="W108" i="13"/>
  <c r="AC107" i="13"/>
  <c r="AB107" i="13"/>
  <c r="AA107" i="13"/>
  <c r="Z107" i="13"/>
  <c r="Y107" i="13"/>
  <c r="X107" i="13"/>
  <c r="W107" i="13"/>
  <c r="AC106" i="13"/>
  <c r="AB106" i="13"/>
  <c r="AA106" i="13"/>
  <c r="Z106" i="13"/>
  <c r="Y106" i="13"/>
  <c r="X106" i="13"/>
  <c r="W106" i="13"/>
  <c r="AC105" i="13"/>
  <c r="AB105" i="13"/>
  <c r="AA105" i="13"/>
  <c r="Z105" i="13"/>
  <c r="Y105" i="13"/>
  <c r="X105" i="13"/>
  <c r="W105" i="13"/>
  <c r="AC104" i="13"/>
  <c r="AB104" i="13"/>
  <c r="AA104" i="13"/>
  <c r="Z104" i="13"/>
  <c r="Y104" i="13"/>
  <c r="X104" i="13"/>
  <c r="W104" i="13"/>
  <c r="AC103" i="13"/>
  <c r="AB103" i="13"/>
  <c r="AA103" i="13"/>
  <c r="Z103" i="13"/>
  <c r="Y103" i="13"/>
  <c r="X103" i="13"/>
  <c r="W103" i="13"/>
  <c r="AC102" i="13"/>
  <c r="AB102" i="13"/>
  <c r="AA102" i="13"/>
  <c r="Z102" i="13"/>
  <c r="Y102" i="13"/>
  <c r="X102" i="13"/>
  <c r="W102" i="13"/>
  <c r="AC101" i="13"/>
  <c r="AB101" i="13"/>
  <c r="AA101" i="13"/>
  <c r="Z101" i="13"/>
  <c r="Y101" i="13"/>
  <c r="X101" i="13"/>
  <c r="W101" i="13"/>
  <c r="AC100" i="13"/>
  <c r="AB100" i="13"/>
  <c r="AA100" i="13"/>
  <c r="Z100" i="13"/>
  <c r="Y100" i="13"/>
  <c r="X100" i="13"/>
  <c r="W100" i="13"/>
  <c r="AC99" i="13"/>
  <c r="AB99" i="13"/>
  <c r="AA99" i="13"/>
  <c r="Z99" i="13"/>
  <c r="Y99" i="13"/>
  <c r="X99" i="13"/>
  <c r="W99" i="13"/>
  <c r="AC98" i="13"/>
  <c r="AB98" i="13"/>
  <c r="AA98" i="13"/>
  <c r="Z98" i="13"/>
  <c r="Y98" i="13"/>
  <c r="X98" i="13"/>
  <c r="W98" i="13"/>
  <c r="AC97" i="13"/>
  <c r="AB97" i="13"/>
  <c r="AA97" i="13"/>
  <c r="Z97" i="13"/>
  <c r="Y97" i="13"/>
  <c r="X97" i="13"/>
  <c r="W97" i="13"/>
  <c r="AC96" i="13"/>
  <c r="AB96" i="13"/>
  <c r="AA96" i="13"/>
  <c r="Z96" i="13"/>
  <c r="Y96" i="13"/>
  <c r="X96" i="13"/>
  <c r="W96" i="13"/>
  <c r="AC95" i="13"/>
  <c r="AB95" i="13"/>
  <c r="AA95" i="13"/>
  <c r="Z95" i="13"/>
  <c r="Y95" i="13"/>
  <c r="X95" i="13"/>
  <c r="W95" i="13"/>
  <c r="AC94" i="13"/>
  <c r="AB94" i="13"/>
  <c r="AA94" i="13"/>
  <c r="Z94" i="13"/>
  <c r="Y94" i="13"/>
  <c r="X94" i="13"/>
  <c r="W94" i="13"/>
  <c r="AC93" i="13"/>
  <c r="AB93" i="13"/>
  <c r="AA93" i="13"/>
  <c r="Z93" i="13"/>
  <c r="Y93" i="13"/>
  <c r="X93" i="13"/>
  <c r="W93" i="13"/>
  <c r="AC92" i="13"/>
  <c r="AB92" i="13"/>
  <c r="AA92" i="13"/>
  <c r="Z92" i="13"/>
  <c r="Y92" i="13"/>
  <c r="X92" i="13"/>
  <c r="W92" i="13"/>
  <c r="AC91" i="13"/>
  <c r="AB91" i="13"/>
  <c r="AA91" i="13"/>
  <c r="Z91" i="13"/>
  <c r="Y91" i="13"/>
  <c r="X91" i="13"/>
  <c r="W91" i="13"/>
  <c r="AC90" i="13"/>
  <c r="AB90" i="13"/>
  <c r="AA90" i="13"/>
  <c r="Z90" i="13"/>
  <c r="Y90" i="13"/>
  <c r="X90" i="13"/>
  <c r="W90" i="13"/>
  <c r="AC89" i="13"/>
  <c r="AB89" i="13"/>
  <c r="AA89" i="13"/>
  <c r="Z89" i="13"/>
  <c r="Y89" i="13"/>
  <c r="X89" i="13"/>
  <c r="W89" i="13"/>
  <c r="AC88" i="13"/>
  <c r="AB88" i="13"/>
  <c r="AA88" i="13"/>
  <c r="Z88" i="13"/>
  <c r="Y88" i="13"/>
  <c r="X88" i="13"/>
  <c r="W88" i="13"/>
  <c r="AC87" i="13"/>
  <c r="AB87" i="13"/>
  <c r="AA87" i="13"/>
  <c r="Z87" i="13"/>
  <c r="Y87" i="13"/>
  <c r="X87" i="13"/>
  <c r="W87" i="13"/>
  <c r="C87" i="13"/>
  <c r="O89" i="13" l="1"/>
  <c r="M89" i="13" s="1"/>
  <c r="O93" i="13"/>
  <c r="M93" i="13" s="1"/>
  <c r="O97" i="13"/>
  <c r="M97" i="13" s="1"/>
  <c r="O101" i="13"/>
  <c r="M101" i="13" s="1"/>
  <c r="O105" i="13"/>
  <c r="M105" i="13" s="1"/>
  <c r="O109" i="13"/>
  <c r="M109" i="13" s="1"/>
  <c r="O88" i="13"/>
  <c r="M88" i="13" s="1"/>
  <c r="O92" i="13"/>
  <c r="M92" i="13" s="1"/>
  <c r="O96" i="13"/>
  <c r="M96" i="13" s="1"/>
  <c r="O100" i="13"/>
  <c r="M100" i="13" s="1"/>
  <c r="O104" i="13"/>
  <c r="M104" i="13" s="1"/>
  <c r="O108" i="13"/>
  <c r="M108" i="13" s="1"/>
  <c r="O91" i="13"/>
  <c r="M91" i="13" s="1"/>
  <c r="O95" i="13"/>
  <c r="M95" i="13" s="1"/>
  <c r="O99" i="13"/>
  <c r="M99" i="13" s="1"/>
  <c r="O103" i="13"/>
  <c r="M103" i="13" s="1"/>
  <c r="O107" i="13"/>
  <c r="M107" i="13" s="1"/>
  <c r="O87" i="13"/>
  <c r="M87" i="13" s="1"/>
  <c r="O90" i="13"/>
  <c r="M90" i="13" s="1"/>
  <c r="O94" i="13"/>
  <c r="M94" i="13" s="1"/>
  <c r="O98" i="13"/>
  <c r="M98" i="13" s="1"/>
  <c r="O102" i="13"/>
  <c r="M102" i="13" s="1"/>
  <c r="O106" i="13"/>
  <c r="M106" i="13" s="1"/>
  <c r="O110" i="13"/>
  <c r="M110" i="13" s="1"/>
  <c r="AD94" i="13"/>
  <c r="AF94" i="13"/>
  <c r="AH94" i="13"/>
  <c r="AG94" i="13"/>
  <c r="AE94" i="13"/>
  <c r="AI94" i="13"/>
  <c r="AE98" i="13"/>
  <c r="AI98" i="13"/>
  <c r="AD98" i="13"/>
  <c r="AF98" i="13"/>
  <c r="AH98" i="13"/>
  <c r="AG98" i="13"/>
  <c r="AD110" i="13"/>
  <c r="AF110" i="13"/>
  <c r="AH110" i="13"/>
  <c r="AG110" i="13"/>
  <c r="AE110" i="13"/>
  <c r="AI110" i="13"/>
  <c r="AE114" i="13"/>
  <c r="AI114" i="13"/>
  <c r="AD114" i="13"/>
  <c r="AF114" i="13"/>
  <c r="AH114" i="13"/>
  <c r="AG114" i="13"/>
  <c r="AD118" i="13"/>
  <c r="AF118" i="13"/>
  <c r="AH118" i="13"/>
  <c r="AG118" i="13"/>
  <c r="AE118" i="13"/>
  <c r="AI118" i="13"/>
  <c r="AE122" i="13"/>
  <c r="AI122" i="13"/>
  <c r="AD122" i="13"/>
  <c r="AF122" i="13"/>
  <c r="AH122" i="13"/>
  <c r="AG122" i="13"/>
  <c r="AD126" i="13"/>
  <c r="AF126" i="13"/>
  <c r="AH126" i="13"/>
  <c r="AG126" i="13"/>
  <c r="AE126" i="13"/>
  <c r="AI126" i="13"/>
  <c r="AE130" i="13"/>
  <c r="AI130" i="13"/>
  <c r="AD130" i="13"/>
  <c r="AF130" i="13"/>
  <c r="AH130" i="13"/>
  <c r="AG130" i="13"/>
  <c r="AE134" i="13"/>
  <c r="AI134" i="13"/>
  <c r="AD134" i="13"/>
  <c r="AF134" i="13"/>
  <c r="AH134" i="13"/>
  <c r="AG134" i="13"/>
  <c r="AE93" i="13"/>
  <c r="AI93" i="13"/>
  <c r="AD93" i="13"/>
  <c r="AF93" i="13"/>
  <c r="AH93" i="13"/>
  <c r="AG93" i="13"/>
  <c r="AF97" i="13"/>
  <c r="AH97" i="13"/>
  <c r="AG97" i="13"/>
  <c r="AE97" i="13"/>
  <c r="AI97" i="13"/>
  <c r="AD97" i="13"/>
  <c r="AG101" i="13"/>
  <c r="AD101" i="13"/>
  <c r="AF101" i="13"/>
  <c r="AH101" i="13"/>
  <c r="AI101" i="13"/>
  <c r="AE101" i="13"/>
  <c r="AF109" i="13"/>
  <c r="AH109" i="13"/>
  <c r="AI109" i="13"/>
  <c r="AE109" i="13"/>
  <c r="AG109" i="13"/>
  <c r="AD109" i="13"/>
  <c r="AG113" i="13"/>
  <c r="AD113" i="13"/>
  <c r="AF113" i="13"/>
  <c r="AH113" i="13"/>
  <c r="AI113" i="13"/>
  <c r="AE113" i="13"/>
  <c r="AF117" i="13"/>
  <c r="AE117" i="13"/>
  <c r="AG117" i="13"/>
  <c r="AI117" i="13"/>
  <c r="AD117" i="13"/>
  <c r="AH117" i="13"/>
  <c r="AD121" i="13"/>
  <c r="AH121" i="13"/>
  <c r="AF121" i="13"/>
  <c r="AE121" i="13"/>
  <c r="AG121" i="13"/>
  <c r="AI121" i="13"/>
  <c r="AF125" i="13"/>
  <c r="AE125" i="13"/>
  <c r="AG125" i="13"/>
  <c r="AI125" i="13"/>
  <c r="AD125" i="13"/>
  <c r="AH125" i="13"/>
  <c r="AD129" i="13"/>
  <c r="AH129" i="13"/>
  <c r="AF129" i="13"/>
  <c r="AE129" i="13"/>
  <c r="AG129" i="13"/>
  <c r="AI129" i="13"/>
  <c r="AF133" i="13"/>
  <c r="AE133" i="13"/>
  <c r="AG133" i="13"/>
  <c r="AI133" i="13"/>
  <c r="AD133" i="13"/>
  <c r="AH133" i="13"/>
  <c r="AD92" i="13"/>
  <c r="AH92" i="13"/>
  <c r="AF92" i="13"/>
  <c r="AE92" i="13"/>
  <c r="AG92" i="13"/>
  <c r="AI92" i="13"/>
  <c r="AD96" i="13"/>
  <c r="AG96" i="13"/>
  <c r="AH96" i="13"/>
  <c r="AF96" i="13"/>
  <c r="AE96" i="13"/>
  <c r="AI96" i="13"/>
  <c r="AE100" i="13"/>
  <c r="AI100" i="13"/>
  <c r="AD100" i="13"/>
  <c r="AG100" i="13"/>
  <c r="AH100" i="13"/>
  <c r="AF100" i="13"/>
  <c r="AD108" i="13"/>
  <c r="AG108" i="13"/>
  <c r="AH108" i="13"/>
  <c r="AF108" i="13"/>
  <c r="AE108" i="13"/>
  <c r="AI108" i="13"/>
  <c r="AE112" i="13"/>
  <c r="AI112" i="13"/>
  <c r="AD112" i="13"/>
  <c r="AF112" i="13"/>
  <c r="AH112" i="13"/>
  <c r="AG112" i="13"/>
  <c r="AD116" i="13"/>
  <c r="AF116" i="13"/>
  <c r="AH116" i="13"/>
  <c r="AG116" i="13"/>
  <c r="AE116" i="13"/>
  <c r="AI116" i="13"/>
  <c r="AE120" i="13"/>
  <c r="AI120" i="13"/>
  <c r="AD120" i="13"/>
  <c r="AF120" i="13"/>
  <c r="AH120" i="13"/>
  <c r="AG120" i="13"/>
  <c r="AD124" i="13"/>
  <c r="AF124" i="13"/>
  <c r="AH124" i="13"/>
  <c r="AG124" i="13"/>
  <c r="AE124" i="13"/>
  <c r="AI124" i="13"/>
  <c r="AE128" i="13"/>
  <c r="AI128" i="13"/>
  <c r="AD128" i="13"/>
  <c r="AF128" i="13"/>
  <c r="AH128" i="13"/>
  <c r="AG128" i="13"/>
  <c r="AD132" i="13"/>
  <c r="AF132" i="13"/>
  <c r="AH132" i="13"/>
  <c r="AG132" i="13"/>
  <c r="AE132" i="13"/>
  <c r="AI132" i="13"/>
  <c r="AD136" i="13"/>
  <c r="AF136" i="13"/>
  <c r="AH136" i="13"/>
  <c r="AG136" i="13"/>
  <c r="AE136" i="13"/>
  <c r="AI136" i="13"/>
  <c r="AF95" i="13"/>
  <c r="AD95" i="13"/>
  <c r="AI95" i="13"/>
  <c r="AH95" i="13"/>
  <c r="AG95" i="13"/>
  <c r="AE95" i="13"/>
  <c r="AG99" i="13"/>
  <c r="AE99" i="13"/>
  <c r="AF99" i="13"/>
  <c r="AD99" i="13"/>
  <c r="AI99" i="13"/>
  <c r="AH99" i="13"/>
  <c r="AF107" i="13"/>
  <c r="AH107" i="13"/>
  <c r="AI107" i="13"/>
  <c r="AE107" i="13"/>
  <c r="AG107" i="13"/>
  <c r="AD107" i="13"/>
  <c r="AG111" i="13"/>
  <c r="AE111" i="13"/>
  <c r="AF111" i="13"/>
  <c r="AD111" i="13"/>
  <c r="AI111" i="13"/>
  <c r="AH111" i="13"/>
  <c r="AF115" i="13"/>
  <c r="AE115" i="13"/>
  <c r="AG115" i="13"/>
  <c r="AI115" i="13"/>
  <c r="AD115" i="13"/>
  <c r="AH115" i="13"/>
  <c r="AD119" i="13"/>
  <c r="AH119" i="13"/>
  <c r="AF119" i="13"/>
  <c r="AI119" i="13"/>
  <c r="AG119" i="13"/>
  <c r="AE119" i="13"/>
  <c r="AF123" i="13"/>
  <c r="AE123" i="13"/>
  <c r="AG123" i="13"/>
  <c r="AI123" i="13"/>
  <c r="AD123" i="13"/>
  <c r="AH123" i="13"/>
  <c r="AD127" i="13"/>
  <c r="AH127" i="13"/>
  <c r="AF127" i="13"/>
  <c r="AI127" i="13"/>
  <c r="AG127" i="13"/>
  <c r="AE127" i="13"/>
  <c r="AF131" i="13"/>
  <c r="AE131" i="13"/>
  <c r="AG131" i="13"/>
  <c r="AI131" i="13"/>
  <c r="AD131" i="13"/>
  <c r="AH131" i="13"/>
  <c r="AD135" i="13"/>
  <c r="AH135" i="13"/>
  <c r="AF135" i="13"/>
  <c r="AI135" i="13"/>
  <c r="AG135" i="13"/>
  <c r="AE135" i="13"/>
  <c r="AD90" i="13"/>
  <c r="AH90" i="13"/>
  <c r="AG90" i="13"/>
  <c r="AF90" i="13"/>
  <c r="AE90" i="13"/>
  <c r="AI90" i="13"/>
  <c r="AF105" i="13"/>
  <c r="AD105" i="13"/>
  <c r="AI105" i="13"/>
  <c r="AH105" i="13"/>
  <c r="AG105" i="13"/>
  <c r="AE105" i="13"/>
  <c r="AD102" i="13"/>
  <c r="AG102" i="13"/>
  <c r="AH102" i="13"/>
  <c r="AF102" i="13"/>
  <c r="AE102" i="13"/>
  <c r="AI102" i="13"/>
  <c r="AE106" i="13"/>
  <c r="AH106" i="13"/>
  <c r="AI106" i="13"/>
  <c r="AF106" i="13"/>
  <c r="AD106" i="13"/>
  <c r="AG106" i="13"/>
  <c r="AD91" i="13"/>
  <c r="AF91" i="13"/>
  <c r="AH91" i="13"/>
  <c r="AG91" i="13"/>
  <c r="AI91" i="13"/>
  <c r="AE91" i="13"/>
  <c r="AG103" i="13"/>
  <c r="AD103" i="13"/>
  <c r="AI103" i="13"/>
  <c r="AF103" i="13"/>
  <c r="AH103" i="13"/>
  <c r="AE103" i="13"/>
  <c r="AE87" i="13"/>
  <c r="AI87" i="13"/>
  <c r="AF87" i="13"/>
  <c r="AD87" i="13"/>
  <c r="AG87" i="13"/>
  <c r="AH87" i="13"/>
  <c r="AD104" i="13"/>
  <c r="AE104" i="13"/>
  <c r="AF104" i="13"/>
  <c r="AH104" i="13"/>
  <c r="AI104" i="13"/>
  <c r="AG104" i="13"/>
  <c r="AD89" i="13"/>
  <c r="AE89" i="13"/>
  <c r="AF89" i="13"/>
  <c r="AH89" i="13"/>
  <c r="AI89" i="13"/>
  <c r="AG89" i="13"/>
  <c r="AF88" i="13"/>
  <c r="AD88" i="13"/>
  <c r="AE88" i="13"/>
  <c r="AG88" i="13"/>
  <c r="AH88" i="13"/>
  <c r="AI88" i="13"/>
  <c r="G6" i="116"/>
  <c r="C6" i="14"/>
  <c r="C88" i="13"/>
  <c r="D20" i="2"/>
  <c r="F20" i="2" l="1"/>
  <c r="F21" i="2"/>
  <c r="CM2" i="116"/>
  <c r="BW2" i="116"/>
  <c r="CF2" i="116"/>
  <c r="CK2" i="116"/>
  <c r="BU2" i="116"/>
  <c r="CD2" i="116"/>
  <c r="CI2" i="116"/>
  <c r="BS2" i="116"/>
  <c r="CB2" i="116"/>
  <c r="CG2" i="116"/>
  <c r="BZ2" i="116"/>
  <c r="CE2" i="116"/>
  <c r="BX2" i="116"/>
  <c r="CC2" i="116"/>
  <c r="CL2" i="116"/>
  <c r="BV2" i="116"/>
  <c r="CA2" i="116"/>
  <c r="CJ2" i="116"/>
  <c r="BT2" i="116"/>
  <c r="BY2" i="116"/>
  <c r="CH2" i="116"/>
  <c r="BR2" i="116"/>
  <c r="BQ2" i="116"/>
  <c r="H7" i="116"/>
  <c r="G20" i="2"/>
  <c r="BP2" i="116"/>
  <c r="G21" i="2"/>
  <c r="G7" i="116"/>
  <c r="C6" i="15"/>
  <c r="C89" i="13"/>
  <c r="D21" i="2"/>
  <c r="F22" i="2" l="1"/>
  <c r="H6" i="116"/>
  <c r="G22" i="2"/>
  <c r="G8" i="116"/>
  <c r="H8" i="116"/>
  <c r="C6" i="66"/>
  <c r="C5" i="66"/>
  <c r="C90" i="13"/>
  <c r="D22" i="2"/>
  <c r="E22" i="2"/>
  <c r="F23" i="2" l="1"/>
  <c r="G23" i="2"/>
  <c r="G9" i="116"/>
  <c r="H9" i="116"/>
  <c r="C6" i="67"/>
  <c r="C5" i="67"/>
  <c r="E23" i="2"/>
  <c r="D23" i="2"/>
  <c r="C91" i="13"/>
  <c r="F24" i="2" l="1"/>
  <c r="G24" i="2"/>
  <c r="H10" i="116"/>
  <c r="G10" i="116"/>
  <c r="C5" i="68"/>
  <c r="E24" i="2"/>
  <c r="D24" i="2"/>
  <c r="C92" i="13"/>
  <c r="F25" i="2" l="1"/>
  <c r="G25" i="2"/>
  <c r="C5" i="69"/>
  <c r="D25" i="2"/>
  <c r="C93" i="13"/>
  <c r="E25" i="2"/>
  <c r="E26" i="2" l="1"/>
  <c r="C94" i="13"/>
  <c r="D26" i="2"/>
  <c r="D27" i="2" l="1"/>
  <c r="E27" i="2"/>
  <c r="C95" i="13"/>
  <c r="E28" i="2" l="1"/>
  <c r="C96" i="13"/>
  <c r="C97" i="13" s="1"/>
  <c r="D28" i="2"/>
  <c r="C98" i="13" l="1"/>
  <c r="C99" i="13" l="1"/>
  <c r="C100" i="13" l="1"/>
  <c r="C101" i="13" l="1"/>
  <c r="C102" i="13" l="1"/>
  <c r="C103" i="13" l="1"/>
  <c r="C104" i="13" l="1"/>
  <c r="C105" i="13" l="1"/>
  <c r="C106" i="13" l="1"/>
  <c r="C107" i="13" l="1"/>
  <c r="C108" i="13" l="1"/>
  <c r="C109" i="13" l="1"/>
  <c r="C110" i="13" l="1"/>
  <c r="C111" i="13" l="1"/>
  <c r="C112" i="13" l="1"/>
  <c r="C113" i="13" l="1"/>
  <c r="C114" i="13" l="1"/>
  <c r="C115" i="13" l="1"/>
  <c r="C116" i="13" l="1"/>
  <c r="C117" i="13" l="1"/>
  <c r="C118" i="13" l="1"/>
  <c r="C119" i="13" l="1"/>
  <c r="C120" i="13" l="1"/>
  <c r="C121" i="13" l="1"/>
  <c r="C122" i="13" l="1"/>
  <c r="C123" i="13" l="1"/>
  <c r="C124" i="13" l="1"/>
  <c r="C125" i="13" l="1"/>
  <c r="C126" i="13" l="1"/>
  <c r="C127" i="13" l="1"/>
  <c r="C128" i="13" l="1"/>
  <c r="C129" i="13" l="1"/>
  <c r="C130" i="13" l="1"/>
  <c r="C131" i="13" l="1"/>
  <c r="C132" i="13" l="1"/>
  <c r="C133" i="13" l="1"/>
  <c r="C134" i="13" l="1"/>
  <c r="C135" i="13" l="1"/>
  <c r="C136" i="13" l="1"/>
  <c r="F28" i="2" l="1"/>
  <c r="F31" i="2"/>
  <c r="L26" i="2"/>
  <c r="F26" i="2"/>
  <c r="L39" i="2"/>
  <c r="L36" i="2"/>
  <c r="F35" i="2"/>
  <c r="L43" i="2"/>
  <c r="L38" i="2"/>
  <c r="L44" i="2"/>
  <c r="L25" i="2"/>
  <c r="L33" i="2"/>
  <c r="F43" i="2"/>
  <c r="L28" i="2"/>
  <c r="F27" i="2"/>
  <c r="L42" i="2"/>
  <c r="F38" i="2"/>
  <c r="L32" i="2"/>
  <c r="F40" i="2"/>
  <c r="F36" i="2"/>
  <c r="L34" i="2"/>
  <c r="F29" i="2"/>
  <c r="F34" i="2"/>
  <c r="F37" i="2"/>
  <c r="L30" i="2"/>
  <c r="L37" i="2"/>
  <c r="F33" i="2"/>
  <c r="F39" i="2"/>
  <c r="L21" i="2"/>
  <c r="L41" i="2"/>
  <c r="L31" i="2"/>
  <c r="L20" i="2"/>
  <c r="L24" i="2"/>
  <c r="L22" i="2"/>
  <c r="F41" i="2"/>
  <c r="F42" i="2"/>
  <c r="F44" i="2"/>
  <c r="L27" i="2"/>
  <c r="F32" i="2"/>
  <c r="L35" i="2"/>
  <c r="L29" i="2"/>
  <c r="L40" i="2"/>
  <c r="L23" i="2"/>
  <c r="F30" i="2"/>
  <c r="M20" i="2"/>
  <c r="M31" i="2"/>
  <c r="M21" i="2"/>
  <c r="M42" i="2"/>
  <c r="M29" i="2"/>
  <c r="M40" i="2"/>
  <c r="M26" i="2"/>
  <c r="M43" i="2"/>
  <c r="M24" i="2"/>
  <c r="M39" i="2"/>
  <c r="M28" i="2"/>
  <c r="M38" i="2"/>
  <c r="M30" i="2"/>
  <c r="M33" i="2"/>
  <c r="M32" i="2"/>
  <c r="M37" i="2"/>
  <c r="M44" i="2"/>
  <c r="M41" i="2"/>
  <c r="M27" i="2"/>
  <c r="M23" i="2"/>
  <c r="M22" i="2"/>
  <c r="M35" i="2"/>
  <c r="M25" i="2"/>
  <c r="M36" i="2"/>
  <c r="M34" i="2"/>
  <c r="G41" i="2"/>
  <c r="G34" i="2"/>
  <c r="G42" i="2"/>
  <c r="G40" i="2"/>
  <c r="G29" i="2"/>
  <c r="G26" i="2"/>
  <c r="G31" i="2"/>
  <c r="G30" i="2"/>
  <c r="G39" i="2"/>
  <c r="G35" i="2"/>
  <c r="G32" i="2"/>
  <c r="G37" i="2"/>
  <c r="G43" i="2"/>
  <c r="G28" i="2"/>
  <c r="G36" i="2"/>
  <c r="G38" i="2"/>
  <c r="G27" i="2"/>
  <c r="G44" i="2"/>
  <c r="G33" i="2"/>
  <c r="C5" i="86"/>
  <c r="C6" i="114"/>
  <c r="G22" i="116"/>
  <c r="G51" i="116"/>
  <c r="H30" i="116"/>
  <c r="H42" i="116"/>
  <c r="G29" i="116"/>
  <c r="G37" i="116"/>
  <c r="G45" i="116"/>
  <c r="G27" i="116"/>
  <c r="H50" i="116"/>
  <c r="H35" i="116"/>
  <c r="G55" i="116"/>
  <c r="H41" i="116"/>
  <c r="G54" i="116"/>
  <c r="G36" i="116"/>
  <c r="G44" i="116"/>
  <c r="G24" i="116"/>
  <c r="G50" i="116"/>
  <c r="H29" i="116"/>
  <c r="H12" i="116"/>
  <c r="G15" i="116"/>
  <c r="G23" i="116"/>
  <c r="G16" i="116"/>
  <c r="H54" i="116"/>
  <c r="H34" i="116"/>
  <c r="H44" i="116"/>
  <c r="G31" i="116"/>
  <c r="G39" i="116"/>
  <c r="G47" i="116"/>
  <c r="H20" i="116"/>
  <c r="H32" i="116"/>
  <c r="H43" i="116"/>
  <c r="G30" i="116"/>
  <c r="G38" i="116"/>
  <c r="G46" i="116"/>
  <c r="G26" i="116"/>
  <c r="H33" i="116"/>
  <c r="H17" i="116"/>
  <c r="G48" i="116"/>
  <c r="H38" i="116"/>
  <c r="H46" i="116"/>
  <c r="G33" i="116"/>
  <c r="G41" i="116"/>
  <c r="H53" i="116"/>
  <c r="H15" i="116"/>
  <c r="G52" i="116"/>
  <c r="G19" i="116"/>
  <c r="G12" i="116"/>
  <c r="H36" i="116"/>
  <c r="H45" i="116"/>
  <c r="G32" i="116"/>
  <c r="G40" i="116"/>
  <c r="H19" i="116"/>
  <c r="G28" i="116"/>
  <c r="G53" i="116"/>
  <c r="H37" i="116"/>
  <c r="H51" i="116"/>
  <c r="H40" i="116"/>
  <c r="G35" i="116"/>
  <c r="G43" i="116"/>
  <c r="H14" i="116"/>
  <c r="G25" i="116"/>
  <c r="H52" i="116"/>
  <c r="H31" i="116"/>
  <c r="G11" i="116"/>
  <c r="H48" i="116"/>
  <c r="H39" i="116"/>
  <c r="H47" i="116"/>
  <c r="G34" i="116"/>
  <c r="G42" i="116"/>
  <c r="H18" i="116"/>
  <c r="H11" i="116"/>
  <c r="H49" i="116"/>
  <c r="G20" i="116"/>
  <c r="H28" i="116"/>
  <c r="G18" i="116"/>
  <c r="G21" i="116"/>
  <c r="H21" i="116"/>
  <c r="G49" i="116"/>
  <c r="H27" i="116"/>
  <c r="H24" i="116"/>
  <c r="H25" i="116"/>
  <c r="H22" i="116"/>
  <c r="H16" i="116"/>
  <c r="G17" i="116"/>
  <c r="H26" i="116"/>
  <c r="G14" i="116"/>
  <c r="G13" i="116"/>
  <c r="H55" i="116"/>
  <c r="H13" i="116"/>
  <c r="H23" i="116"/>
  <c r="C5" i="114"/>
  <c r="C5" i="113"/>
  <c r="C6" i="113"/>
  <c r="C5" i="112"/>
  <c r="C6" i="112"/>
  <c r="C5" i="111"/>
  <c r="C6" i="111"/>
  <c r="C5" i="110"/>
  <c r="C6" i="110"/>
  <c r="C6" i="109"/>
  <c r="C5" i="109"/>
  <c r="C5" i="108"/>
  <c r="C6" i="108"/>
  <c r="C5" i="107"/>
  <c r="C6" i="107"/>
  <c r="C5" i="106"/>
  <c r="C6" i="106"/>
  <c r="C5" i="105"/>
  <c r="C6" i="105"/>
  <c r="C5" i="104"/>
  <c r="C6" i="104"/>
  <c r="C5" i="103"/>
  <c r="C6" i="103"/>
  <c r="C5" i="102"/>
  <c r="C6" i="102"/>
  <c r="C5" i="101"/>
  <c r="C6" i="101"/>
  <c r="C5" i="100"/>
  <c r="C6" i="100"/>
  <c r="C5" i="99"/>
  <c r="C6" i="99"/>
  <c r="C5" i="98"/>
  <c r="C6" i="98"/>
  <c r="C5" i="97"/>
  <c r="C6" i="97"/>
  <c r="C6" i="96"/>
  <c r="C5" i="96"/>
  <c r="C5" i="95"/>
  <c r="C6" i="95"/>
  <c r="C5" i="94"/>
  <c r="C6" i="94"/>
  <c r="C5" i="93"/>
  <c r="C6" i="93"/>
  <c r="C6" i="92"/>
  <c r="C5" i="92"/>
  <c r="C6" i="91"/>
  <c r="C5" i="91"/>
  <c r="C6" i="90"/>
  <c r="C5" i="90"/>
  <c r="C6" i="89"/>
  <c r="C5" i="89"/>
  <c r="C6" i="88"/>
  <c r="C5" i="88"/>
  <c r="C6" i="87"/>
  <c r="C5" i="87"/>
  <c r="C6" i="86"/>
  <c r="C6" i="85"/>
  <c r="C5" i="85"/>
  <c r="C6" i="84"/>
  <c r="C5" i="84"/>
  <c r="C6" i="83"/>
  <c r="C5" i="83"/>
  <c r="C6" i="82"/>
  <c r="C5" i="82"/>
  <c r="C6" i="81"/>
  <c r="C5" i="81"/>
  <c r="C6" i="80"/>
  <c r="C6" i="65"/>
  <c r="C5" i="65"/>
  <c r="C6" i="78"/>
  <c r="C5" i="78"/>
  <c r="C6" i="77"/>
  <c r="C5" i="77"/>
  <c r="C6" i="76"/>
  <c r="C5" i="76"/>
  <c r="C6" i="75"/>
  <c r="C5" i="75"/>
  <c r="C6" i="74"/>
  <c r="C5" i="74"/>
  <c r="C6" i="73"/>
  <c r="C5" i="73"/>
  <c r="C6" i="72"/>
  <c r="C5" i="72"/>
  <c r="C6" i="71"/>
  <c r="C5" i="71"/>
  <c r="C6" i="68"/>
  <c r="C6" i="69"/>
  <c r="K25" i="2"/>
  <c r="E38" i="2"/>
  <c r="J34" i="2"/>
  <c r="E31" i="2"/>
  <c r="D34" i="2"/>
  <c r="K20" i="2"/>
  <c r="J35" i="2"/>
  <c r="J28" i="2"/>
  <c r="E40" i="2"/>
  <c r="K38" i="2"/>
  <c r="E30" i="2"/>
  <c r="K42" i="2"/>
  <c r="E42" i="2"/>
  <c r="J32" i="2"/>
  <c r="D33" i="2"/>
  <c r="E32" i="2"/>
  <c r="E29" i="2"/>
  <c r="D37" i="2"/>
  <c r="J25" i="2"/>
  <c r="K39" i="2"/>
  <c r="E33" i="2"/>
  <c r="E43" i="2"/>
  <c r="J24" i="2"/>
  <c r="D30" i="2"/>
  <c r="K35" i="2"/>
  <c r="E50" i="2"/>
  <c r="K37" i="2"/>
  <c r="J33" i="2"/>
  <c r="D29" i="2"/>
  <c r="D32" i="2"/>
  <c r="K34" i="2"/>
  <c r="E39" i="2"/>
  <c r="J23" i="2"/>
  <c r="K40" i="2"/>
  <c r="K22" i="2"/>
  <c r="D40" i="2"/>
  <c r="K43" i="2"/>
  <c r="J39" i="2"/>
  <c r="J31" i="2"/>
  <c r="K29" i="2"/>
  <c r="K26" i="2"/>
  <c r="K30" i="2"/>
  <c r="D31" i="2"/>
  <c r="J29" i="2"/>
  <c r="J26" i="2"/>
  <c r="K33" i="2"/>
  <c r="K24" i="2"/>
  <c r="J36" i="2"/>
  <c r="J38" i="2"/>
  <c r="J20" i="2"/>
  <c r="K28" i="2"/>
  <c r="J43" i="2"/>
  <c r="K36" i="2"/>
  <c r="K31" i="2"/>
  <c r="E36" i="2"/>
  <c r="J22" i="2"/>
  <c r="D44" i="2"/>
  <c r="D41" i="2"/>
  <c r="J40" i="2"/>
  <c r="E44" i="2"/>
  <c r="D50" i="2"/>
  <c r="F50" i="2"/>
  <c r="K23" i="2"/>
  <c r="D35" i="2"/>
  <c r="J37" i="2"/>
  <c r="D43" i="2"/>
  <c r="D39" i="2"/>
  <c r="E41" i="2"/>
  <c r="J44" i="2"/>
  <c r="K32" i="2"/>
  <c r="E34" i="2"/>
  <c r="J41" i="2"/>
  <c r="D38" i="2"/>
  <c r="J21" i="2"/>
  <c r="D42" i="2"/>
  <c r="J27" i="2"/>
  <c r="J42" i="2"/>
  <c r="E37" i="2"/>
  <c r="D36" i="2"/>
  <c r="K27" i="2"/>
  <c r="K44" i="2"/>
  <c r="K41" i="2"/>
  <c r="J30" i="2"/>
  <c r="K21" i="2"/>
  <c r="D10" i="116" l="1"/>
  <c r="D9" i="116"/>
  <c r="D16" i="116"/>
  <c r="D15" i="116"/>
  <c r="D14" i="116"/>
  <c r="D8" i="116"/>
  <c r="D7" i="116"/>
  <c r="D12" i="116"/>
  <c r="D19" i="116"/>
  <c r="D13" i="116"/>
  <c r="D17" i="116"/>
  <c r="D11" i="116"/>
  <c r="D18" i="116"/>
  <c r="B11" i="116" l="1"/>
  <c r="B12" i="116"/>
  <c r="B8" i="116"/>
  <c r="B9" i="116"/>
  <c r="B10" i="116"/>
  <c r="B15" i="116"/>
  <c r="B18" i="116"/>
  <c r="B17" i="116"/>
  <c r="B16" i="116"/>
  <c r="B14" i="116"/>
  <c r="B13" i="116"/>
  <c r="B19" i="116"/>
  <c r="B7" i="116"/>
  <c r="C9" i="116" l="1"/>
  <c r="C12" i="116"/>
  <c r="C10" i="116"/>
  <c r="C8" i="116"/>
  <c r="C11" i="116"/>
  <c r="C7" i="116"/>
  <c r="C17" i="116"/>
  <c r="C18" i="116"/>
  <c r="C16" i="116"/>
  <c r="C14" i="116"/>
  <c r="C15" i="116"/>
  <c r="C13" i="116"/>
  <c r="C19" i="1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淺田 星矢</author>
  </authors>
  <commentList>
    <comment ref="G32" authorId="0" shapeId="0" xr:uid="{00000000-0006-0000-0000-000001000000}">
      <text>
        <r>
          <rPr>
            <sz val="9"/>
            <color indexed="81"/>
            <rFont val="MS P ゴシック"/>
            <family val="3"/>
            <charset val="128"/>
          </rPr>
          <t>例：変圧器</t>
        </r>
      </text>
    </comment>
    <comment ref="G33" authorId="0" shapeId="0" xr:uid="{00000000-0006-0000-0000-000002000000}">
      <text>
        <r>
          <rPr>
            <sz val="9"/>
            <color indexed="81"/>
            <rFont val="MS P ゴシック"/>
            <family val="3"/>
            <charset val="128"/>
          </rPr>
          <t>例：温水ボイラー、冷凍機、冷温水発生機等
※蒸気ボイラーは下の「蒸気」で対応</t>
        </r>
      </text>
    </comment>
    <comment ref="G34" authorId="0" shapeId="0" xr:uid="{00000000-0006-0000-0000-000003000000}">
      <text>
        <r>
          <rPr>
            <sz val="9"/>
            <color indexed="81"/>
            <rFont val="MS P ゴシック"/>
            <family val="3"/>
            <charset val="128"/>
          </rPr>
          <t>例：冷却塔</t>
        </r>
      </text>
    </comment>
    <comment ref="G35" authorId="0" shapeId="0" xr:uid="{00000000-0006-0000-0000-000004000000}">
      <text>
        <r>
          <rPr>
            <sz val="9"/>
            <color indexed="81"/>
            <rFont val="MS P ゴシック"/>
            <family val="3"/>
            <charset val="128"/>
          </rPr>
          <t>例：個別空調方式によるパッケージ形空調機等</t>
        </r>
      </text>
    </comment>
    <comment ref="G36" authorId="0" shapeId="0" xr:uid="{00000000-0006-0000-0000-000005000000}">
      <text>
        <r>
          <rPr>
            <sz val="9"/>
            <color indexed="81"/>
            <rFont val="MS P ゴシック"/>
            <family val="3"/>
            <charset val="128"/>
          </rPr>
          <t>例：中央熱源方式による空調機（エアハンドリングユニット）等</t>
        </r>
      </text>
    </comment>
    <comment ref="G37" authorId="0" shapeId="0" xr:uid="{00000000-0006-0000-0000-000006000000}">
      <text>
        <r>
          <rPr>
            <sz val="9"/>
            <color indexed="81"/>
            <rFont val="MS P ゴシック"/>
            <family val="3"/>
            <charset val="128"/>
          </rPr>
          <t>例：駐車場ファン、給排気ファン、全熱交換器等</t>
        </r>
      </text>
    </comment>
    <comment ref="G38" authorId="0" shapeId="0" xr:uid="{00000000-0006-0000-0000-000007000000}">
      <text>
        <r>
          <rPr>
            <sz val="9"/>
            <color indexed="81"/>
            <rFont val="MS P ゴシック"/>
            <family val="3"/>
            <charset val="128"/>
          </rPr>
          <t>例：LED、高圧ナトリウム灯、メタルハライド灯、蛍光灯、水銀灯等</t>
        </r>
      </text>
    </comment>
    <comment ref="G39" authorId="0" shapeId="0" xr:uid="{00000000-0006-0000-0000-000008000000}">
      <text>
        <r>
          <rPr>
            <sz val="9"/>
            <color indexed="81"/>
            <rFont val="MS P ゴシック"/>
            <family val="3"/>
            <charset val="128"/>
          </rPr>
          <t>例：冷却水ポンプ、冷温水ポンプ、排水処理設備等</t>
        </r>
      </text>
    </comment>
    <comment ref="G40" authorId="0" shapeId="0" xr:uid="{00000000-0006-0000-0000-000009000000}">
      <text>
        <r>
          <rPr>
            <sz val="9"/>
            <color indexed="81"/>
            <rFont val="MS P ゴシック"/>
            <family val="3"/>
            <charset val="128"/>
          </rPr>
          <t>例：冷凍庫、冷蔵庫等</t>
        </r>
      </text>
    </comment>
    <comment ref="G41" authorId="0" shapeId="0" xr:uid="{00000000-0006-0000-0000-00000A000000}">
      <text>
        <r>
          <rPr>
            <sz val="9"/>
            <color indexed="81"/>
            <rFont val="MS P ゴシック"/>
            <family val="3"/>
            <charset val="128"/>
          </rPr>
          <t>例：蒸気ボイラー、蒸気加熱装置等</t>
        </r>
      </text>
    </comment>
    <comment ref="G42" authorId="0" shapeId="0" xr:uid="{00000000-0006-0000-0000-00000B000000}">
      <text>
        <r>
          <rPr>
            <sz val="9"/>
            <color indexed="81"/>
            <rFont val="MS P ゴシック"/>
            <family val="3"/>
            <charset val="128"/>
          </rPr>
          <t>例：エアコンプレッサー、ブロワー等</t>
        </r>
      </text>
    </comment>
    <comment ref="G43" authorId="0" shapeId="0" xr:uid="{00000000-0006-0000-0000-00000C000000}">
      <text>
        <r>
          <rPr>
            <sz val="9"/>
            <color indexed="81"/>
            <rFont val="MS P ゴシック"/>
            <family val="3"/>
            <charset val="128"/>
          </rPr>
          <t xml:space="preserve">例：圧延設備、機械加工設備、印刷機、抄紙機、成形機、ミキサー、コンベア等のモーターで駆動する生産設備
業種別の主な設備例：
【食料品製造業等】成形機、ミキサー、充填機、包装機
【印刷業、紙パルプ製品製造業等】印刷機、製本機、抄紙機、コルゲートマシン、パルパー、裁断機
【化学製品、プラスチック製品、ゴム製品製造業等】成形機、取出機、攪拌機、混練機、裁断機、乾燥機
【鉄鋼、金属加工、機械器具製造業等】電気炉、鋳造設備、圧延設備、鍛造設備、プレス機、研磨機、塗装・乾燥設備、クレーン
【鉱業、採石業、砂利採取業、石油製品、土石製品製造業等】ダンプ、ショベルカー、破砕機、篩分け設備（スクリーン）
【電子部品、情報通信機器製造業等】酸化炉、洗浄機器、エッチング装置、成膜装置、検査装置
【各業種共通】生産用ロボット、コンベア
</t>
        </r>
      </text>
    </comment>
    <comment ref="G44" authorId="0" shapeId="0" xr:uid="{00000000-0006-0000-0000-00000D000000}">
      <text>
        <r>
          <rPr>
            <sz val="9"/>
            <color indexed="81"/>
            <rFont val="MS P ゴシック"/>
            <family val="3"/>
            <charset val="128"/>
          </rPr>
          <t>例：工業炉（電気炉、乾燥炉、溶解炉、誘導炉、アーク炉、抵抗炉等）、熱処理設備、反応装置、焼却設備等
※加熱・乾燥装置付きの印刷機や成形機等も含む
業種別の主な設備例：
【食料品製造業等】殺菌、洗浄等の蒸気利用設備、発酵機、フライヤー、炒め機、焼成機、加温槽、解凍設備、蒸気釜、ニーダー、ボイル槽、レトルト釜、タンク設備　等
【印刷業】加熱乾燥装置付き印刷機　等
【化学工業等】オートクレープ、２次発泡機、コーティング機、乾燥機、蒸留器、加温タンク　等
【プラスチック製品製造業・ゴム製品製造業等】成形機、乾燥機　等
【鉄鋼業】工業炉、熱処理設備　等
【金属製品製造業等】熱処理設備、溶接機　等
【輸送用機械器具製造業等】工業炉、塗装・乾燥設備（熱を利用する場合）　等
【石油製品製造業、窯業・土石製品製造業等】キルン、焼成炉　等
【電子部品・デバイス・電子回路製造業】酸化炉、成膜装置、アニール装置　等</t>
        </r>
      </text>
    </comment>
    <comment ref="G45" authorId="0" shapeId="0" xr:uid="{00000000-0006-0000-0000-00000E000000}">
      <text>
        <r>
          <rPr>
            <sz val="9"/>
            <color indexed="81"/>
            <rFont val="MS P ゴシック"/>
            <family val="3"/>
            <charset val="128"/>
          </rPr>
          <t>例：純水装置等の上記に分類できない設備</t>
        </r>
      </text>
    </comment>
  </commentList>
</comments>
</file>

<file path=xl/sharedStrings.xml><?xml version="1.0" encoding="utf-8"?>
<sst xmlns="http://schemas.openxmlformats.org/spreadsheetml/2006/main" count="1740" uniqueCount="670">
  <si>
    <t>点検項目</t>
    <rPh sb="0" eb="2">
      <t>テンケン</t>
    </rPh>
    <rPh sb="2" eb="4">
      <t>コウモク</t>
    </rPh>
    <phoneticPr fontId="2"/>
  </si>
  <si>
    <t>番号</t>
    <rPh sb="0" eb="2">
      <t>バンゴウ</t>
    </rPh>
    <phoneticPr fontId="2"/>
  </si>
  <si>
    <t>事業所番号</t>
    <rPh sb="0" eb="3">
      <t>ジギョウショ</t>
    </rPh>
    <rPh sb="3" eb="5">
      <t>バンゴウ</t>
    </rPh>
    <phoneticPr fontId="2"/>
  </si>
  <si>
    <t>事業所名</t>
    <rPh sb="0" eb="3">
      <t>ジギョウショ</t>
    </rPh>
    <rPh sb="3" eb="4">
      <t>メイ</t>
    </rPh>
    <phoneticPr fontId="2"/>
  </si>
  <si>
    <t>■実施状況の評価</t>
    <rPh sb="1" eb="5">
      <t>ジッシジョウキョウ</t>
    </rPh>
    <rPh sb="6" eb="8">
      <t>ヒョウカ</t>
    </rPh>
    <phoneticPr fontId="2"/>
  </si>
  <si>
    <t>受変電</t>
  </si>
  <si>
    <t>■グラフ反映用</t>
    <rPh sb="4" eb="6">
      <t>ハンエイ</t>
    </rPh>
    <rPh sb="6" eb="7">
      <t>ヨウ</t>
    </rPh>
    <phoneticPr fontId="2"/>
  </si>
  <si>
    <t>対象設備等</t>
    <phoneticPr fontId="2"/>
  </si>
  <si>
    <t>熱源</t>
  </si>
  <si>
    <t>冷却塔</t>
  </si>
  <si>
    <t>照明</t>
  </si>
  <si>
    <t>冷凍・冷蔵</t>
  </si>
  <si>
    <t>電動力応用</t>
  </si>
  <si>
    <t>蒸気</t>
  </si>
  <si>
    <t>換気</t>
  </si>
  <si>
    <t>一部実施</t>
    <rPh sb="0" eb="2">
      <t>イチブ</t>
    </rPh>
    <rPh sb="2" eb="4">
      <t>ジッシ</t>
    </rPh>
    <phoneticPr fontId="2"/>
  </si>
  <si>
    <t>・</t>
    <phoneticPr fontId="2"/>
  </si>
  <si>
    <t>点検表の記入について</t>
    <rPh sb="0" eb="3">
      <t>テンケンヒョウ</t>
    </rPh>
    <rPh sb="4" eb="6">
      <t>キニュウ</t>
    </rPh>
    <phoneticPr fontId="2"/>
  </si>
  <si>
    <t>実施状況</t>
    <rPh sb="0" eb="2">
      <t>ジッシ</t>
    </rPh>
    <rPh sb="2" eb="4">
      <t>ジョウキョウ</t>
    </rPh>
    <phoneticPr fontId="2"/>
  </si>
  <si>
    <t>対象
設備等</t>
    <rPh sb="0" eb="2">
      <t>タイショウ</t>
    </rPh>
    <rPh sb="3" eb="5">
      <t>セツビ</t>
    </rPh>
    <rPh sb="5" eb="6">
      <t>トウ</t>
    </rPh>
    <phoneticPr fontId="2"/>
  </si>
  <si>
    <t>２．省エネ点検項目別実施状況</t>
    <rPh sb="2" eb="3">
      <t>ショウ</t>
    </rPh>
    <rPh sb="5" eb="7">
      <t>テンケン</t>
    </rPh>
    <rPh sb="7" eb="9">
      <t>コウモク</t>
    </rPh>
    <rPh sb="9" eb="10">
      <t>ベツ</t>
    </rPh>
    <rPh sb="10" eb="12">
      <t>ジッシ</t>
    </rPh>
    <rPh sb="12" eb="14">
      <t>ジョウキョウ</t>
    </rPh>
    <phoneticPr fontId="2"/>
  </si>
  <si>
    <t>１．設備項目別の省エネ対策実施状況</t>
    <rPh sb="2" eb="4">
      <t>セツビ</t>
    </rPh>
    <rPh sb="4" eb="6">
      <t>コウモク</t>
    </rPh>
    <rPh sb="6" eb="7">
      <t>ベツ</t>
    </rPh>
    <rPh sb="8" eb="9">
      <t>ショウ</t>
    </rPh>
    <rPh sb="11" eb="13">
      <t>タイサク</t>
    </rPh>
    <rPh sb="13" eb="17">
      <t>ジッシジョウキョウ</t>
    </rPh>
    <phoneticPr fontId="2"/>
  </si>
  <si>
    <t>点検項目の確認結果</t>
    <rPh sb="0" eb="2">
      <t>テンケン</t>
    </rPh>
    <rPh sb="2" eb="4">
      <t>コウモク</t>
    </rPh>
    <rPh sb="5" eb="7">
      <t>カクニン</t>
    </rPh>
    <rPh sb="7" eb="9">
      <t>ケッカ</t>
    </rPh>
    <phoneticPr fontId="2"/>
  </si>
  <si>
    <t>該当なし</t>
    <rPh sb="0" eb="2">
      <t>ガイトウ</t>
    </rPh>
    <phoneticPr fontId="2"/>
  </si>
  <si>
    <t>実施できている</t>
    <rPh sb="0" eb="2">
      <t>ジッシ</t>
    </rPh>
    <phoneticPr fontId="2"/>
  </si>
  <si>
    <t>概ね実施できている</t>
    <rPh sb="0" eb="1">
      <t>オオム</t>
    </rPh>
    <rPh sb="2" eb="4">
      <t>ジッシ</t>
    </rPh>
    <phoneticPr fontId="2"/>
  </si>
  <si>
    <t>半数程度実施できている</t>
    <rPh sb="0" eb="4">
      <t>ハンスウテイド</t>
    </rPh>
    <rPh sb="4" eb="6">
      <t>ジッシ</t>
    </rPh>
    <phoneticPr fontId="2"/>
  </si>
  <si>
    <t>一部実施できている</t>
    <rPh sb="0" eb="4">
      <t>イチブジッシ</t>
    </rPh>
    <phoneticPr fontId="2"/>
  </si>
  <si>
    <t>実施できていない</t>
    <rPh sb="0" eb="2">
      <t>ジッシ</t>
    </rPh>
    <phoneticPr fontId="2"/>
  </si>
  <si>
    <t>■実施状況判断基準</t>
    <rPh sb="1" eb="5">
      <t>ジッシジョウキョウ</t>
    </rPh>
    <rPh sb="5" eb="7">
      <t>ハンダン</t>
    </rPh>
    <rPh sb="7" eb="9">
      <t>キジュン</t>
    </rPh>
    <phoneticPr fontId="2"/>
  </si>
  <si>
    <t>一般管理</t>
  </si>
  <si>
    <t>受変電</t>
    <rPh sb="0" eb="1">
      <t>ジュ</t>
    </rPh>
    <rPh sb="1" eb="3">
      <t>ヘンデン</t>
    </rPh>
    <phoneticPr fontId="2"/>
  </si>
  <si>
    <t>エリア復活用数式</t>
    <rPh sb="3" eb="5">
      <t>フッカツ</t>
    </rPh>
    <rPh sb="5" eb="6">
      <t>ヨウ</t>
    </rPh>
    <rPh sb="6" eb="8">
      <t>スウシキ</t>
    </rPh>
    <phoneticPr fontId="2"/>
  </si>
  <si>
    <t>点検表評価</t>
    <rPh sb="0" eb="3">
      <t>テンケンヒョウ</t>
    </rPh>
    <rPh sb="3" eb="5">
      <t>ヒョウカ</t>
    </rPh>
    <phoneticPr fontId="2"/>
  </si>
  <si>
    <t>熱源</t>
    <rPh sb="0" eb="2">
      <t>ネツゲン</t>
    </rPh>
    <phoneticPr fontId="2"/>
  </si>
  <si>
    <t>空調</t>
    <rPh sb="0" eb="2">
      <t>クウチョウ</t>
    </rPh>
    <phoneticPr fontId="2"/>
  </si>
  <si>
    <t>照明</t>
    <rPh sb="0" eb="2">
      <t>ショウメイ</t>
    </rPh>
    <phoneticPr fontId="2"/>
  </si>
  <si>
    <t>冷凍・冷蔵</t>
    <rPh sb="0" eb="2">
      <t>レイトウ</t>
    </rPh>
    <rPh sb="3" eb="5">
      <t>レイゾウ</t>
    </rPh>
    <phoneticPr fontId="2"/>
  </si>
  <si>
    <t>蒸気</t>
    <rPh sb="0" eb="2">
      <t>ジョウキ</t>
    </rPh>
    <phoneticPr fontId="2"/>
  </si>
  <si>
    <t>点検評価表示用</t>
    <rPh sb="0" eb="2">
      <t>テンケン</t>
    </rPh>
    <rPh sb="2" eb="4">
      <t>ヒョウカ</t>
    </rPh>
    <rPh sb="4" eb="6">
      <t>ヒョウジ</t>
    </rPh>
    <rPh sb="6" eb="7">
      <t>ヨウ</t>
    </rPh>
    <phoneticPr fontId="2"/>
  </si>
  <si>
    <t>グラフ表示用</t>
    <rPh sb="3" eb="5">
      <t>ヒョウジ</t>
    </rPh>
    <rPh sb="5" eb="6">
      <t>ヨウ</t>
    </rPh>
    <phoneticPr fontId="2"/>
  </si>
  <si>
    <t>ソートエリア（編集不可）</t>
    <rPh sb="9" eb="11">
      <t>フカ</t>
    </rPh>
    <phoneticPr fontId="2"/>
  </si>
  <si>
    <t>リスト化エリア（編集不可）</t>
    <rPh sb="3" eb="4">
      <t>カ</t>
    </rPh>
    <phoneticPr fontId="2"/>
  </si>
  <si>
    <t>一部実施</t>
  </si>
  <si>
    <t>換気</t>
    <rPh sb="0" eb="2">
      <t>カンキ</t>
    </rPh>
    <phoneticPr fontId="2"/>
  </si>
  <si>
    <t>40%以上で導入済み</t>
  </si>
  <si>
    <t>80%以上で導入済み</t>
  </si>
  <si>
    <t>60%以上で導入済み</t>
  </si>
  <si>
    <t>該当なし</t>
  </si>
  <si>
    <t>20%以上で導入済み</t>
  </si>
  <si>
    <t>半数程度で実施</t>
  </si>
  <si>
    <t>概ね実施</t>
  </si>
  <si>
    <t>点数</t>
    <rPh sb="0" eb="2">
      <t>テンスウ</t>
    </rPh>
    <phoneticPr fontId="2"/>
  </si>
  <si>
    <t>点検項目</t>
  </si>
  <si>
    <t>対策内容</t>
  </si>
  <si>
    <t>メリット</t>
  </si>
  <si>
    <t>判断基準</t>
  </si>
  <si>
    <t>選択肢</t>
  </si>
  <si>
    <t>選択条件</t>
  </si>
  <si>
    <t>年1回程度</t>
  </si>
  <si>
    <t>計画を策定し、計画どおりに実施している場合</t>
  </si>
  <si>
    <t>半数以上で概ね実施</t>
  </si>
  <si>
    <t>計画を策定し、半数以上で概ね計画どおりに実施している場合</t>
  </si>
  <si>
    <t>半数未満程度で実施</t>
  </si>
  <si>
    <t>計画を策定し、半数未満で基本的に実施している場合</t>
  </si>
  <si>
    <t>超高効率変圧器</t>
  </si>
  <si>
    <t>トップランナー基準の第一次判断基準からさらに全損失（エネルギー消費効率）を20％以上低減したもの。</t>
  </si>
  <si>
    <t>トップランナー変圧器</t>
    <phoneticPr fontId="2"/>
  </si>
  <si>
    <t>トップランナー変圧器2014</t>
    <phoneticPr fontId="2"/>
  </si>
  <si>
    <t>目標空気比内</t>
  </si>
  <si>
    <t>目標空気比の範囲内である場合</t>
  </si>
  <si>
    <t>基準空気比内</t>
  </si>
  <si>
    <t>基準空気比の範囲内である場合</t>
  </si>
  <si>
    <t>すべての熱源で、熱源不要期間の電源供給停止、又は夜間の運転停止が実施されている場合</t>
  </si>
  <si>
    <t>一部の熱源で、熱源不要期間の電源供給停止、又は夜間の運転停止が実施されている場合</t>
  </si>
  <si>
    <t>高効率の基準</t>
  </si>
  <si>
    <t>内容</t>
  </si>
  <si>
    <t>省エネ型</t>
  </si>
  <si>
    <t>モータ直結形ファン</t>
  </si>
  <si>
    <t>ベルト駆動ではないもの。ギア式も含む。</t>
  </si>
  <si>
    <t>永久磁石(IPM)モータ</t>
  </si>
  <si>
    <t>回転子に永久磁石を内蔵したもので、専用インバータと組み合わせて用いる。</t>
  </si>
  <si>
    <t>高効率（IE3）モータ</t>
  </si>
  <si>
    <t>国際規格IEC60034-30 及びJIS C 4034-30 で規定されている効率クラスを満たすモータで、IE3クラスを満たすものをプレミアム効率（IE3）モータという。</t>
  </si>
  <si>
    <t>空調機の60%以上に導入済みの場合</t>
  </si>
  <si>
    <t>空調機の40%以上に導入済みの場合</t>
  </si>
  <si>
    <t>空調機の20%以上に導入済みの場合</t>
  </si>
  <si>
    <t>空調エリアの総面積に対して60%以上で実施済みの場合</t>
  </si>
  <si>
    <t>空調エリアの総面積に対して40%以上で実施済みの場合</t>
  </si>
  <si>
    <t>空調エリアの総面積に対して20%以上で実施済みの場合</t>
  </si>
  <si>
    <t>屋根の総面積に対して80%以上で導入済みの場合</t>
  </si>
  <si>
    <t>屋根の総面積に対して60%以上で導入済みの場合</t>
  </si>
  <si>
    <t>屋根の総面積に対して40%以上で導入済みの場合</t>
  </si>
  <si>
    <t>屋根の総面積に対して20%以上で導入済みの場合</t>
  </si>
  <si>
    <t>外気冷房の実施</t>
    <rPh sb="0" eb="4">
      <t>ガイキレイボウ</t>
    </rPh>
    <rPh sb="5" eb="7">
      <t>ジッシ</t>
    </rPh>
    <phoneticPr fontId="1"/>
  </si>
  <si>
    <t>屋根への遮熱塗装の導入</t>
    <rPh sb="0" eb="2">
      <t>ヤネ</t>
    </rPh>
    <rPh sb="4" eb="6">
      <t>シャネツ</t>
    </rPh>
    <rPh sb="6" eb="8">
      <t>トソウ</t>
    </rPh>
    <rPh sb="9" eb="11">
      <t>ドウニュウ</t>
    </rPh>
    <phoneticPr fontId="1"/>
  </si>
  <si>
    <t>高効率換気用ファンの導入</t>
    <rPh sb="0" eb="3">
      <t>コウコウリツ</t>
    </rPh>
    <rPh sb="3" eb="6">
      <t>カンキヨウ</t>
    </rPh>
    <rPh sb="10" eb="12">
      <t>ドウニュウ</t>
    </rPh>
    <phoneticPr fontId="1"/>
  </si>
  <si>
    <t>換気風量の抑制</t>
    <rPh sb="2" eb="4">
      <t>フウリョウ</t>
    </rPh>
    <rPh sb="5" eb="7">
      <t>ヨクセイ</t>
    </rPh>
    <phoneticPr fontId="1"/>
  </si>
  <si>
    <t>高効率冷凍・冷蔵庫の導入</t>
    <rPh sb="0" eb="3">
      <t>コウコウリツ</t>
    </rPh>
    <rPh sb="3" eb="5">
      <t>レイトウ</t>
    </rPh>
    <rPh sb="6" eb="9">
      <t>レイゾウコ</t>
    </rPh>
    <rPh sb="10" eb="12">
      <t>ドウニュウ</t>
    </rPh>
    <phoneticPr fontId="1"/>
  </si>
  <si>
    <t>高効率蒸気ボイラーの導入</t>
    <rPh sb="0" eb="3">
      <t>コウコウリツ</t>
    </rPh>
    <rPh sb="3" eb="5">
      <t>ジョウキ</t>
    </rPh>
    <rPh sb="10" eb="12">
      <t>ドウニュウ</t>
    </rPh>
    <phoneticPr fontId="1"/>
  </si>
  <si>
    <t>蒸気ドレンの回収</t>
    <rPh sb="6" eb="8">
      <t>カイシュウ</t>
    </rPh>
    <phoneticPr fontId="1"/>
  </si>
  <si>
    <t>高効率エアコンプレッサーの導入</t>
    <rPh sb="0" eb="3">
      <t>コウコウリツ</t>
    </rPh>
    <rPh sb="13" eb="15">
      <t>ドウニュウ</t>
    </rPh>
    <phoneticPr fontId="1"/>
  </si>
  <si>
    <t>高効率電動機の導入</t>
    <rPh sb="0" eb="3">
      <t>コウコウリツ</t>
    </rPh>
    <rPh sb="3" eb="6">
      <t>デンドウキ</t>
    </rPh>
    <rPh sb="7" eb="9">
      <t>ドウニュウ</t>
    </rPh>
    <phoneticPr fontId="1"/>
  </si>
  <si>
    <t>既存の加熱設備・熱利用設備の断熱強化</t>
    <rPh sb="3" eb="5">
      <t>カネツ</t>
    </rPh>
    <phoneticPr fontId="1"/>
  </si>
  <si>
    <t>加熱設備・熱利用設備炉体開口部の縮小・密閉</t>
    <rPh sb="0" eb="2">
      <t>カネツ</t>
    </rPh>
    <phoneticPr fontId="1"/>
  </si>
  <si>
    <t>加熱設備・熱利用設備の空運転時間の短縮</t>
    <rPh sb="0" eb="2">
      <t>カネツ</t>
    </rPh>
    <rPh sb="5" eb="6">
      <t>ネツ</t>
    </rPh>
    <rPh sb="6" eb="8">
      <t>リヨウ</t>
    </rPh>
    <rPh sb="8" eb="10">
      <t>セツビ</t>
    </rPh>
    <phoneticPr fontId="1"/>
  </si>
  <si>
    <t>空調（共通）</t>
    <rPh sb="3" eb="5">
      <t>キョウツウ</t>
    </rPh>
    <phoneticPr fontId="1"/>
  </si>
  <si>
    <t>コンプレッサー</t>
  </si>
  <si>
    <t>該当なし</t>
    <rPh sb="0" eb="2">
      <t>ガイトウ</t>
    </rPh>
    <phoneticPr fontId="1"/>
  </si>
  <si>
    <t>0.1MPa以内または下限値</t>
  </si>
  <si>
    <t>0.2MPa以内</t>
  </si>
  <si>
    <t>0.3MPa以内</t>
  </si>
  <si>
    <t>年１回程度以上</t>
  </si>
  <si>
    <t>2～3年に1回程度</t>
  </si>
  <si>
    <t>5年に1回程度</t>
  </si>
  <si>
    <t>高効率変圧器の導入</t>
    <rPh sb="3" eb="6">
      <t>ヘンアツキ</t>
    </rPh>
    <phoneticPr fontId="1"/>
  </si>
  <si>
    <t>高効率熱源機器の導入</t>
    <rPh sb="3" eb="5">
      <t>ネツゲン</t>
    </rPh>
    <rPh sb="5" eb="7">
      <t>キキ</t>
    </rPh>
    <phoneticPr fontId="1"/>
  </si>
  <si>
    <t>熱源機器の空気比の調整</t>
    <rPh sb="0" eb="2">
      <t>ネツゲン</t>
    </rPh>
    <rPh sb="9" eb="11">
      <t>チョウセイ</t>
    </rPh>
    <phoneticPr fontId="1"/>
  </si>
  <si>
    <t>高効率冷却塔の導入</t>
    <rPh sb="3" eb="6">
      <t>レイキャクトウ</t>
    </rPh>
    <phoneticPr fontId="1"/>
  </si>
  <si>
    <t>高効率パッケージ形空調機の導入</t>
    <rPh sb="8" eb="9">
      <t>ガタ</t>
    </rPh>
    <rPh sb="9" eb="12">
      <t>クウチョウキ</t>
    </rPh>
    <phoneticPr fontId="1"/>
  </si>
  <si>
    <t>高効率空調機の導入</t>
    <rPh sb="3" eb="6">
      <t>クウチョウキ</t>
    </rPh>
    <rPh sb="7" eb="9">
      <t>ドウニュウ</t>
    </rPh>
    <phoneticPr fontId="1"/>
  </si>
  <si>
    <t>半年に1回程度以上</t>
  </si>
  <si>
    <t>3年に1回未満</t>
  </si>
  <si>
    <t>換気ファンの60%以上で実施している場合</t>
  </si>
  <si>
    <t>換気ファンの40%以上で実施している場合</t>
  </si>
  <si>
    <t>換気ファンの20%以上で実施している場合</t>
  </si>
  <si>
    <t>コンプレッサー</t>
    <phoneticPr fontId="2"/>
  </si>
  <si>
    <t>すべてのポンプの系統に対して、60%以上で台数制御又はインバータによる流量制御が導入されている場合</t>
  </si>
  <si>
    <t>すべてのポンプの系統に対して、40%以上で台数制御又はインバータによる流量制御が導入されている場合</t>
  </si>
  <si>
    <t>すべてのポンプの系統に対して、20%以上で台数制御又はインバータによる流量制御が導入されている場合</t>
  </si>
  <si>
    <t>全ての蒸気ボイラーに蒸気圧力による台数制御が導入されている場合</t>
  </si>
  <si>
    <t>蒸気ボイラーがない場合又は系統毎に１台ずつのみ蒸気ボイラーを設置している場合</t>
  </si>
  <si>
    <t>0.1MPa以内又は下限値</t>
  </si>
  <si>
    <t>蒸気ボイラーの設定圧力と、蒸気使用機器の必要圧力との差が、0.2MPa以内に設定されている場合</t>
  </si>
  <si>
    <t>蒸気ボイラーの設定圧力と、蒸気使用機器の必要圧力との差が、0.3MPa以内に設定されている場合</t>
  </si>
  <si>
    <t>蒸気配管及びバルブ・スチームトラップからの漏れ点検の頻度が、年１回程度以上の場合</t>
  </si>
  <si>
    <t>蒸気配管及びバルブ・スチームトラップからの漏れ点検の頻度が、2～3年に１回程度の場合</t>
  </si>
  <si>
    <t>蒸気配管及びバルブ・スチームトラップからの漏れ点検の頻度が、5年に１回程度の場合</t>
  </si>
  <si>
    <t>蒸気使用設備の60%以上で導入済みの場合</t>
  </si>
  <si>
    <t>蒸気使用設備の40%以上で導入済みの場合</t>
  </si>
  <si>
    <t>蒸気使用設備の20%以上で導入済みの場合</t>
  </si>
  <si>
    <t>エアコンプレッサーに台数制御が導入されている場合</t>
  </si>
  <si>
    <t>エアコンプレッサーの設定圧力と、使用側機器の必要圧力との差が、0.1MPa以内又は、下限値に設定されている場合</t>
  </si>
  <si>
    <t>エアコンプレッサーの設定圧力と、使用側機器の必要圧力との差が、0.2MPa以内に設定されている場合</t>
  </si>
  <si>
    <t>エアコンプレッサーの設定圧力と、使用側機器の必要圧力との差が、0.3MPa以内に設定されている場合</t>
  </si>
  <si>
    <t>圧縮空気配管及びバルブからの漏れ点検の頻度が、年１回程度の場合</t>
  </si>
  <si>
    <t>圧縮空気配管及びバルブからの漏れ点検の頻度が、2～3年に１回程度の場合</t>
  </si>
  <si>
    <t>圧縮空気配管及びバルブからの漏れ点検の頻度が、5年に１回程度の場合</t>
  </si>
  <si>
    <t>間欠運転が可能なものすべてで実施している場合</t>
  </si>
  <si>
    <t>間欠運転が可能なものの一部で実施している場合</t>
  </si>
  <si>
    <t>油圧・空圧駆動成形機等の60%以上で実施済みの場合</t>
  </si>
  <si>
    <t>油圧・空圧駆動成形機等の40%以上で実施済みの場合</t>
  </si>
  <si>
    <t>油圧・空圧駆動成形機等の20%以上で実施済みの場合</t>
  </si>
  <si>
    <t>非使用・待機状態にある可能なもの全てで実施している場合</t>
  </si>
  <si>
    <t>非使用・待機状態にある可能なものの一部で実施している場合</t>
  </si>
  <si>
    <t>非使用・待機状態にある電気使用設備がない場合又は可能なものがない場合</t>
  </si>
  <si>
    <t>加熱設備又は熱利用設備に対して断熱を強化している場合</t>
  </si>
  <si>
    <t>加熱設備又は熱利用設備に対し、炉体開口部の縮小・密閉をしている場合</t>
  </si>
  <si>
    <t>加熱設備に対して、被加熱物・被冷却物の装てん方法の調整をしている場合</t>
  </si>
  <si>
    <t>加熱設備の装てん設備が無い場合</t>
  </si>
  <si>
    <t>加熱設備の空運転時間を短縮している場合</t>
  </si>
  <si>
    <t>加熱設備の60%以上に排熱回収設備が導入されている場合</t>
  </si>
  <si>
    <t>加熱設備の40%以上に排熱回収設備が導入されている場合</t>
  </si>
  <si>
    <t>加熱設備の20%以上に排熱回収設備が導入されている場合</t>
  </si>
  <si>
    <t>空調（個別）</t>
    <rPh sb="3" eb="5">
      <t>コベツ</t>
    </rPh>
    <phoneticPr fontId="1"/>
  </si>
  <si>
    <t>空調（中央）</t>
    <rPh sb="3" eb="5">
      <t>チュウオウ</t>
    </rPh>
    <phoneticPr fontId="1"/>
  </si>
  <si>
    <t>油圧・空圧駆動成型機等の電動化</t>
    <rPh sb="7" eb="9">
      <t>セイケイ</t>
    </rPh>
    <rPh sb="9" eb="10">
      <t>キ</t>
    </rPh>
    <rPh sb="10" eb="11">
      <t>トウ</t>
    </rPh>
    <phoneticPr fontId="1"/>
  </si>
  <si>
    <t>ポンプ</t>
    <phoneticPr fontId="2"/>
  </si>
  <si>
    <t>冷却塔</t>
    <rPh sb="0" eb="3">
      <t>レイキャクトウ</t>
    </rPh>
    <phoneticPr fontId="2"/>
  </si>
  <si>
    <t>判断基準</t>
    <rPh sb="0" eb="4">
      <t>ハンダンキジュン</t>
    </rPh>
    <phoneticPr fontId="2"/>
  </si>
  <si>
    <t>根拠資料リスト化エリア</t>
    <rPh sb="0" eb="2">
      <t>コンキョ</t>
    </rPh>
    <rPh sb="2" eb="4">
      <t>シリョウ</t>
    </rPh>
    <rPh sb="7" eb="8">
      <t>カ</t>
    </rPh>
    <phoneticPr fontId="2"/>
  </si>
  <si>
    <t>なし</t>
    <phoneticPr fontId="2"/>
  </si>
  <si>
    <t>事業所のエネルギー使用量の分析</t>
    <rPh sb="0" eb="3">
      <t>ジギョウショ</t>
    </rPh>
    <rPh sb="9" eb="12">
      <t>シヨウリョウ</t>
    </rPh>
    <rPh sb="13" eb="15">
      <t>ブンセキ</t>
    </rPh>
    <phoneticPr fontId="1"/>
  </si>
  <si>
    <t>ポンプの台数制御・インバータ制御の導入</t>
    <rPh sb="4" eb="6">
      <t>ダイスウ</t>
    </rPh>
    <rPh sb="6" eb="8">
      <t>セイギョ</t>
    </rPh>
    <phoneticPr fontId="1"/>
  </si>
  <si>
    <t>蒸気ボイラーの設定圧力の適正化</t>
    <phoneticPr fontId="1"/>
  </si>
  <si>
    <t>エアコンプレッサーの台数制御の導入</t>
    <phoneticPr fontId="1"/>
  </si>
  <si>
    <t>圧縮空気配管・バルブからの漏れ点検</t>
    <phoneticPr fontId="1"/>
  </si>
  <si>
    <t>エアブローの適正化</t>
    <phoneticPr fontId="1"/>
  </si>
  <si>
    <t>生産プロセスにおける電動機のインバータ制御の導入</t>
    <phoneticPr fontId="1"/>
  </si>
  <si>
    <t>生産プロセスにおけるポンプ・ブロワ・ファンの間欠運転の実施</t>
    <phoneticPr fontId="1"/>
  </si>
  <si>
    <t>非使用時の電気使用設備の停止</t>
    <phoneticPr fontId="1"/>
  </si>
  <si>
    <t>被加熱物・被冷却物の装てん方法の調整</t>
    <phoneticPr fontId="1"/>
  </si>
  <si>
    <t>担当：</t>
    <rPh sb="0" eb="2">
      <t>タントウ</t>
    </rPh>
    <phoneticPr fontId="2"/>
  </si>
  <si>
    <t>TEL：</t>
    <phoneticPr fontId="2"/>
  </si>
  <si>
    <t>E-mail：</t>
    <phoneticPr fontId="2"/>
  </si>
  <si>
    <t>【提出先及び記入方法の問合せ先】　</t>
    <rPh sb="1" eb="4">
      <t>テイシュツサキ</t>
    </rPh>
    <rPh sb="4" eb="5">
      <t>オヨ</t>
    </rPh>
    <rPh sb="6" eb="10">
      <t>キニュウホウホウ</t>
    </rPh>
    <rPh sb="11" eb="12">
      <t>ト</t>
    </rPh>
    <rPh sb="12" eb="13">
      <t>ア</t>
    </rPh>
    <rPh sb="14" eb="15">
      <t>サキ</t>
    </rPh>
    <phoneticPr fontId="2"/>
  </si>
  <si>
    <t>対象設備等</t>
    <rPh sb="0" eb="2">
      <t>タイショウ</t>
    </rPh>
    <rPh sb="2" eb="4">
      <t>セツビ</t>
    </rPh>
    <rPh sb="4" eb="5">
      <t>トウ</t>
    </rPh>
    <phoneticPr fontId="2"/>
  </si>
  <si>
    <t>受変電</t>
    <rPh sb="0" eb="3">
      <t>ジュヘンデン</t>
    </rPh>
    <phoneticPr fontId="2"/>
  </si>
  <si>
    <t>ポンプ</t>
    <phoneticPr fontId="2"/>
  </si>
  <si>
    <t>電動力応用</t>
    <phoneticPr fontId="2"/>
  </si>
  <si>
    <t>✓</t>
    <phoneticPr fontId="2"/>
  </si>
  <si>
    <t>設備</t>
    <rPh sb="0" eb="2">
      <t>セツビ</t>
    </rPh>
    <phoneticPr fontId="2"/>
  </si>
  <si>
    <t>エネ比率</t>
    <rPh sb="2" eb="4">
      <t>ヒリツ</t>
    </rPh>
    <phoneticPr fontId="2"/>
  </si>
  <si>
    <t>各設備を保有している場合、チェックボックスをクリックし、チェックマークを入れてください。</t>
    <rPh sb="0" eb="1">
      <t>カク</t>
    </rPh>
    <rPh sb="1" eb="3">
      <t>セツビ</t>
    </rPh>
    <rPh sb="4" eb="6">
      <t>ホユウ</t>
    </rPh>
    <rPh sb="10" eb="12">
      <t>バアイ</t>
    </rPh>
    <rPh sb="36" eb="37">
      <t>イ</t>
    </rPh>
    <phoneticPr fontId="2"/>
  </si>
  <si>
    <t>5%未満</t>
    <rPh sb="2" eb="4">
      <t>ミマン</t>
    </rPh>
    <phoneticPr fontId="2"/>
  </si>
  <si>
    <t>ポンプ</t>
    <phoneticPr fontId="2"/>
  </si>
  <si>
    <t>ポンプ</t>
    <phoneticPr fontId="2"/>
  </si>
  <si>
    <t>チェック結果</t>
    <rPh sb="4" eb="6">
      <t>ケッカ</t>
    </rPh>
    <phoneticPr fontId="2"/>
  </si>
  <si>
    <t>TRUEの場合</t>
    <rPh sb="5" eb="7">
      <t>バアイ</t>
    </rPh>
    <phoneticPr fontId="2"/>
  </si>
  <si>
    <t>FALSEの場合</t>
    <rPh sb="6" eb="8">
      <t>バアイ</t>
    </rPh>
    <phoneticPr fontId="2"/>
  </si>
  <si>
    <t>設備台帳等の整備</t>
    <phoneticPr fontId="1"/>
  </si>
  <si>
    <t>部署名</t>
    <rPh sb="0" eb="3">
      <t>ブショメイ</t>
    </rPh>
    <phoneticPr fontId="2"/>
  </si>
  <si>
    <t>担当者名</t>
    <rPh sb="0" eb="3">
      <t>タントウシャ</t>
    </rPh>
    <rPh sb="3" eb="4">
      <t>メイ</t>
    </rPh>
    <phoneticPr fontId="2"/>
  </si>
  <si>
    <t>TEL</t>
    <phoneticPr fontId="2"/>
  </si>
  <si>
    <t>実施状況</t>
    <rPh sb="0" eb="4">
      <t>ジッシジョウキョウ</t>
    </rPh>
    <phoneticPr fontId="2"/>
  </si>
  <si>
    <t>・更新時期やメンテナンス時期にある設備機器等を的確に把握し、無駄なエネルギー消費量の削減につなげることができる。
・設備台帳は、性能が低下した設備機器の更新やメンテナンスの計画を策定するために、いつでも活用することができる。</t>
    <phoneticPr fontId="2"/>
  </si>
  <si>
    <t>主要なエネルギー消費設備について、設備別にエネルギー消費量を計測・記録する。エネルギー消費量を、年別・月別・時刻別など時系列でグラフ化し、設備の稼働状況や改修の記録等と対比する等して、増減要因を分析する。この分析により、省エネ対策の効果や設備の運用方法における課題を把握する</t>
    <phoneticPr fontId="2"/>
  </si>
  <si>
    <t>設備の保守・点検計画を策定し、計画に基づき保守・点検を実施する。</t>
    <phoneticPr fontId="2"/>
  </si>
  <si>
    <t>計画に基づいて保守・点検を実施することで、設備の性能及び効率の低下を防ぎ、エネルギー消費を抑えることができる。</t>
    <phoneticPr fontId="2"/>
  </si>
  <si>
    <t>変圧器を更新する際には、可能な限り効率の良い機器を採用する。</t>
    <phoneticPr fontId="2"/>
  </si>
  <si>
    <t>効率の良い変圧器を採用することにより、電力損失を削減できるため、省エネと費用削減の効果が期待できる。</t>
    <phoneticPr fontId="2"/>
  </si>
  <si>
    <t>※1</t>
    <phoneticPr fontId="2"/>
  </si>
  <si>
    <t>※2</t>
    <phoneticPr fontId="2"/>
  </si>
  <si>
    <t>出典：</t>
    <phoneticPr fontId="2"/>
  </si>
  <si>
    <t>出典：</t>
    <phoneticPr fontId="30"/>
  </si>
  <si>
    <t>根拠資料の例</t>
    <rPh sb="5" eb="6">
      <t>レイ</t>
    </rPh>
    <phoneticPr fontId="2"/>
  </si>
  <si>
    <t>根拠資料の例</t>
    <phoneticPr fontId="2"/>
  </si>
  <si>
    <t>根拠資料の例</t>
    <phoneticPr fontId="2"/>
  </si>
  <si>
    <t>根拠資料の例</t>
    <phoneticPr fontId="2"/>
  </si>
  <si>
    <t>根拠資料の例</t>
    <phoneticPr fontId="2"/>
  </si>
  <si>
    <t>根拠資料の例</t>
    <phoneticPr fontId="2"/>
  </si>
  <si>
    <t>根拠資料の例</t>
    <phoneticPr fontId="2"/>
  </si>
  <si>
    <t>冷却塔を更新する際には、可能な限り効率の良い機器を採用する。</t>
    <phoneticPr fontId="2"/>
  </si>
  <si>
    <t>※2</t>
  </si>
  <si>
    <t>出典：「目標設定型排出量取引制度における優良大規模事業所の認定ガイドライン（第二区分事業所）」を基に作成</t>
    <phoneticPr fontId="2"/>
  </si>
  <si>
    <t>冷却塔の冷却能力当たりの冷却塔ファン電動機出力が、白煙防止形の場合は10.5W/kW未満、白煙防止形ではない場合は7.5W/kW未満のものとする。冷却能力と電動機出力から算出される。</t>
    <phoneticPr fontId="2"/>
  </si>
  <si>
    <t>表　（参考）高効率冷却塔の概要</t>
    <rPh sb="0" eb="1">
      <t>ヒョウ</t>
    </rPh>
    <phoneticPr fontId="2"/>
  </si>
  <si>
    <t>事業所内にある設備機器の仕様、設置年月、設置場所、メーカー、性能・効率及びその測定履歴、故障・交換等のメンテナンス履歴等を記載した設備管理台帳を整備する。</t>
    <rPh sb="65" eb="67">
      <t>セツビ</t>
    </rPh>
    <rPh sb="67" eb="69">
      <t>カンリ</t>
    </rPh>
    <phoneticPr fontId="2"/>
  </si>
  <si>
    <t>・冬季や中間期の冷房をする場合は、外気を取り込むことにより室内を冷却する。
・全熱交換器が設置されている場合は、外気冷房時には全熱交換器を停止し、バイパス経路により外気を取り込む必要がある。</t>
    <phoneticPr fontId="2"/>
  </si>
  <si>
    <t>遮熱塗料又は遮熱シートの導入により、屋根の表面温度上昇を抑制する。</t>
    <phoneticPr fontId="2"/>
  </si>
  <si>
    <t>高発熱領域や大空間を空調する場合は、以下を実施する。
・局所冷暖房を採用する。
・排気ダクト設置等により発熱体からの熱を空調エリア外に排出する。
・高発熱領域を集約又は壁面で囲う等により、空調負荷を低減する。</t>
    <phoneticPr fontId="2"/>
  </si>
  <si>
    <t>空調が必要な高発熱領域及び大空間において、以下の両方を実施している場合
　・局所冷暖房の導入
　・高発熱領域の集約</t>
  </si>
  <si>
    <t>空調が必要な高発熱領域及び大空間において、以下のいずれかを実施している場合
　・局所冷暖房の導入
　・高発熱領域の集約</t>
  </si>
  <si>
    <t>選択条件</t>
    <phoneticPr fontId="2"/>
  </si>
  <si>
    <t>その他</t>
    <rPh sb="2" eb="3">
      <t>タ</t>
    </rPh>
    <phoneticPr fontId="2"/>
  </si>
  <si>
    <t>あり</t>
    <phoneticPr fontId="2"/>
  </si>
  <si>
    <t>※</t>
    <phoneticPr fontId="2"/>
  </si>
  <si>
    <t>ポンプを更新する際には、可能な限り効率の良い機器を採用する。
なお、本資料では高効率ポンプであるかをモータにより判断するが、実際に導入する際にはポンプ効率を考慮して判断する必要がある。</t>
    <phoneticPr fontId="2"/>
  </si>
  <si>
    <t>【対策実施の把握】
・上記の対策で整備した設備台帳</t>
    <rPh sb="1" eb="3">
      <t>タイサク</t>
    </rPh>
    <rPh sb="3" eb="5">
      <t>ジッシ</t>
    </rPh>
    <rPh sb="6" eb="8">
      <t>ハアク</t>
    </rPh>
    <rPh sb="11" eb="13">
      <t>ジョウキ</t>
    </rPh>
    <rPh sb="14" eb="16">
      <t>タイサク</t>
    </rPh>
    <rPh sb="17" eb="19">
      <t>セイビ</t>
    </rPh>
    <rPh sb="21" eb="23">
      <t>セツビ</t>
    </rPh>
    <rPh sb="23" eb="25">
      <t>ダイチョウ</t>
    </rPh>
    <phoneticPr fontId="2"/>
  </si>
  <si>
    <t>【対策実施の把握】
・主要なエネルギー消費設備のエネルギー消費量を定期的かつ定量的に把握し、前年度や前月と比較できるようグラフ化する等の工夫がされている資料</t>
    <phoneticPr fontId="2"/>
  </si>
  <si>
    <t>【対策実施の把握】
・設備保守・点検計画、設備保全記録、日常点検記録等、設備の保守・点検計画を策定し、計画に基づき保守・点検を実施していることが分かる資料</t>
    <phoneticPr fontId="2"/>
  </si>
  <si>
    <t xml:space="preserve">【対象設備の把握】
・設備台帳（機器の仕様、設置年月、設置場所、メーカー、性能・効率及びその測定履歴、故障・交換等のメンテナンス履歴等を記載した資料）
・当該設備の納入仕様書　等 </t>
    <phoneticPr fontId="2"/>
  </si>
  <si>
    <t>【対策実施の把握】
・大気汚染防止法に基づくばい煙発生施設の「排ガス測定結果」
・排ガス中酸素濃度測定結果等に基づく「空気比計算結果」　</t>
    <phoneticPr fontId="2"/>
  </si>
  <si>
    <t>【対象設備の把握】
・設備台帳（設備機器の仕様、設置年月、設置場所、メーカー、性能・効率及びその測定履歴、故障・交換等のメンテナンス履歴等を記載した資料）
・当該設備の納入仕様書　等</t>
    <rPh sb="1" eb="3">
      <t>タイショウ</t>
    </rPh>
    <rPh sb="3" eb="5">
      <t>セツビ</t>
    </rPh>
    <rPh sb="6" eb="8">
      <t>ハアク</t>
    </rPh>
    <rPh sb="11" eb="13">
      <t>セツビ</t>
    </rPh>
    <rPh sb="13" eb="15">
      <t>ダイチョウ</t>
    </rPh>
    <rPh sb="16" eb="18">
      <t>セツビ</t>
    </rPh>
    <rPh sb="18" eb="20">
      <t>キキ</t>
    </rPh>
    <rPh sb="21" eb="23">
      <t>シヨウ</t>
    </rPh>
    <rPh sb="24" eb="26">
      <t>セッチ</t>
    </rPh>
    <rPh sb="26" eb="28">
      <t>ネンゲツ</t>
    </rPh>
    <rPh sb="29" eb="31">
      <t>セッチ</t>
    </rPh>
    <rPh sb="31" eb="33">
      <t>バショ</t>
    </rPh>
    <rPh sb="39" eb="41">
      <t>セイノウ</t>
    </rPh>
    <rPh sb="42" eb="44">
      <t>コウリツ</t>
    </rPh>
    <rPh sb="44" eb="45">
      <t>オヨ</t>
    </rPh>
    <rPh sb="48" eb="50">
      <t>ソクテイ</t>
    </rPh>
    <rPh sb="50" eb="52">
      <t>リレキ</t>
    </rPh>
    <rPh sb="53" eb="55">
      <t>コショウ</t>
    </rPh>
    <rPh sb="56" eb="58">
      <t>コウカン</t>
    </rPh>
    <rPh sb="58" eb="59">
      <t>トウ</t>
    </rPh>
    <rPh sb="66" eb="69">
      <t>リレキナド</t>
    </rPh>
    <rPh sb="70" eb="72">
      <t>キサイ</t>
    </rPh>
    <rPh sb="74" eb="76">
      <t>シリョウ</t>
    </rPh>
    <rPh sb="79" eb="81">
      <t>トウガイ</t>
    </rPh>
    <rPh sb="81" eb="83">
      <t>セツビ</t>
    </rPh>
    <rPh sb="84" eb="86">
      <t>ノウニュウ</t>
    </rPh>
    <rPh sb="86" eb="89">
      <t>シヨウショ</t>
    </rPh>
    <rPh sb="90" eb="91">
      <t>ナド</t>
    </rPh>
    <phoneticPr fontId="2"/>
  </si>
  <si>
    <t>空調エリアの総面積とは、対策の対象となる場所の合計床面積とする。</t>
    <phoneticPr fontId="2"/>
  </si>
  <si>
    <t>空調機、パッケージ形空調機、ファンコイルユニット等のフィルターの清掃</t>
    <rPh sb="9" eb="10">
      <t>ガタ</t>
    </rPh>
    <rPh sb="10" eb="13">
      <t>クウチョウキ</t>
    </rPh>
    <rPh sb="32" eb="34">
      <t>セイソウ</t>
    </rPh>
    <phoneticPr fontId="1"/>
  </si>
  <si>
    <t>【対象設備の把握】
・設備台帳（設備機器の仕様、設置年月、設置場所、メーカー、性能・効率及びその測定履歴、故障・交換等のメンテナンス履歴等を記載した資料）
・当該設備の納入仕様書　等</t>
    <phoneticPr fontId="2"/>
  </si>
  <si>
    <t>負荷流量又は負荷熱量に応じてポンプ（冷却水ポンプ、冷温水ポンプ、1次ポンプ、2次ポンプを含めてすべてのポンプ）の台数制御やインバータによる流量制御を行う。</t>
    <phoneticPr fontId="2"/>
  </si>
  <si>
    <t>※２</t>
    <phoneticPr fontId="2"/>
  </si>
  <si>
    <t>事業所の蒸気負荷は、季節、曜日、時間帯、気象条件、操業状況等によって大きく変動するため、蒸気負荷に応じて最適な蒸気ボイラーの組合せになるように、運転台数や発停順位を調整する。</t>
    <phoneticPr fontId="2"/>
  </si>
  <si>
    <t>蒸気ボイラーの設定圧力と蒸気使用機器の必要圧力の最大値との差が、0.1MPa以内となるように調整する。</t>
    <phoneticPr fontId="2"/>
  </si>
  <si>
    <t>集計対象は、配管の外径が約40mm以上の蒸気配管で使用されているバルブやフランジとする。</t>
    <phoneticPr fontId="2"/>
  </si>
  <si>
    <t>蒸気配管や蒸気使用機器で発生した蒸気ドレンを回収し、ボイラー給水として再利用する。</t>
    <phoneticPr fontId="2"/>
  </si>
  <si>
    <t xml:space="preserve">【対策実施の把握】
・ドレンを回収しボイラー給水として再利用していることが分かる資料。 
・ドレンの回収量、回収比率及び回収したドレンの温度。 
</t>
    <phoneticPr fontId="2"/>
  </si>
  <si>
    <t>エアコンプレッサーを更新する際には、可能な限り効率の良い機器を採用する。</t>
    <phoneticPr fontId="2"/>
  </si>
  <si>
    <t>圧縮空気負荷は、事業所の操業状況によって大きく変動するため、負荷に応じてエアコンプレッサーの台数制御を行う。</t>
    <phoneticPr fontId="2"/>
  </si>
  <si>
    <t>エアコンプレッサーの設定圧力を、圧縮空気の使用側機器の最大必要圧力に対して0.1MPa以内となるように調整する。</t>
    <phoneticPr fontId="2"/>
  </si>
  <si>
    <t>【対策実施の把握】
・定期点検結果記録</t>
    <phoneticPr fontId="2"/>
  </si>
  <si>
    <t>一部実施</t>
    <phoneticPr fontId="2"/>
  </si>
  <si>
    <t>年１回程度以上</t>
    <phoneticPr fontId="2"/>
  </si>
  <si>
    <t>2～3年に1回程度</t>
    <phoneticPr fontId="2"/>
  </si>
  <si>
    <t>5年に1回程度</t>
    <phoneticPr fontId="2"/>
  </si>
  <si>
    <t>生産プロセスにおいて、回転数を変更することが有効な電動機について、インバータによる回転数制御を導入する。</t>
    <phoneticPr fontId="2"/>
  </si>
  <si>
    <t>生産プロセスにおいて、可能なものはポンプ、ブロワ又はファンの間欠運転を実施する。</t>
    <phoneticPr fontId="2"/>
  </si>
  <si>
    <t>非使用時に、可能なものは電気使用設備の停止又は一次側電源遮断を実施する。</t>
    <phoneticPr fontId="2"/>
  </si>
  <si>
    <t>加熱設備又は熱利用設備に対して断熱を強化する。</t>
    <phoneticPr fontId="2"/>
  </si>
  <si>
    <t xml:space="preserve">【対策実施の把握】
・当該設備の炉壁外面温度測定結果記録表等   
・断熱材メンテナンス記録等
</t>
    <phoneticPr fontId="2"/>
  </si>
  <si>
    <t xml:space="preserve">・加熱設備又は熱利用設備に対し、可能なものについて炉体開口部の縮小又は密閉を行う。 
・大扉の他に子扉を設置しているもの、又は被加熱物の大きさによって開口面積を調整する機能を有するものとする。 </t>
    <phoneticPr fontId="2"/>
  </si>
  <si>
    <t>操業状況の変化に応じて被加熱物又は被冷却物の量及び炉内配置の見直しなど装てん方法を調整する。</t>
    <phoneticPr fontId="2"/>
  </si>
  <si>
    <t>加熱設備の空運転時間を短縮する。</t>
    <phoneticPr fontId="2"/>
  </si>
  <si>
    <t>【対策実施の把握】
・当該システムの導入割合・運用状況が確認できる資料 
・運転制御画面等、当該設備への対策実施が分かるデータ</t>
    <phoneticPr fontId="2"/>
  </si>
  <si>
    <t>【対象設備の把握】
・排熱回収設備が設置されていることが分かる資料（図面等）
【対策実施の把握】
・排熱回収設備の運転状況が分かる資料（排ガス流量、各部の温度等） 
・運転制御画面等、当該設備への対策実施が分かるデータ</t>
    <phoneticPr fontId="2"/>
  </si>
  <si>
    <t>網掛け用</t>
    <rPh sb="0" eb="2">
      <t>アミカ</t>
    </rPh>
    <rPh sb="3" eb="4">
      <t>ヨウ</t>
    </rPh>
    <phoneticPr fontId="2"/>
  </si>
  <si>
    <t xml:space="preserve">【対象設備の把握】
・設備台帳（設備機器の仕様、設置年月、設置場所、メーカー、性能・効率及びその測定履歴、故障・交換等のメンテナンス履歴等を記載した資料）
・当該設備の納入仕様書　等
</t>
    <phoneticPr fontId="2"/>
  </si>
  <si>
    <t>【対策実施の把握】
・屋根に遮熱塗装又は遮熱シートを導入したことが分かる資料又は導入状況が分かる写真
・工場配置図等、屋根の総面積に対する導入した面積の割合が分かる資料</t>
    <rPh sb="52" eb="54">
      <t>コウジョウ</t>
    </rPh>
    <rPh sb="54" eb="57">
      <t>ハイチズ</t>
    </rPh>
    <rPh sb="57" eb="58">
      <t>トウ</t>
    </rPh>
    <phoneticPr fontId="2"/>
  </si>
  <si>
    <t>・</t>
    <phoneticPr fontId="2"/>
  </si>
  <si>
    <t>上記の設備にチェックが入っていないもの（＝保有していないもの）については、該当項目が網掛け状態になっていますので、回答を選択する必要はありません。</t>
    <rPh sb="57" eb="59">
      <t>カイトウ</t>
    </rPh>
    <rPh sb="60" eb="62">
      <t>センタク</t>
    </rPh>
    <rPh sb="64" eb="66">
      <t>ヒツヨウ</t>
    </rPh>
    <phoneticPr fontId="2"/>
  </si>
  <si>
    <t>・</t>
    <phoneticPr fontId="2"/>
  </si>
  <si>
    <r>
      <t>回答にあたっての具体的な判断基準は「</t>
    </r>
    <r>
      <rPr>
        <sz val="11"/>
        <color theme="8"/>
        <rFont val="BIZ UDP明朝 Medium"/>
        <family val="1"/>
        <charset val="128"/>
      </rPr>
      <t>詳細」</t>
    </r>
    <r>
      <rPr>
        <sz val="11"/>
        <color theme="1"/>
        <rFont val="BIZ UDP明朝 Medium"/>
        <family val="1"/>
        <charset val="128"/>
      </rPr>
      <t>をクリックした先のシートを参照してください。</t>
    </r>
    <rPh sb="0" eb="2">
      <t>カイトウ</t>
    </rPh>
    <rPh sb="8" eb="11">
      <t>グタイテキ</t>
    </rPh>
    <rPh sb="12" eb="14">
      <t>ハンダン</t>
    </rPh>
    <rPh sb="14" eb="16">
      <t>キジュン</t>
    </rPh>
    <rPh sb="18" eb="20">
      <t>ショウサイ</t>
    </rPh>
    <rPh sb="28" eb="29">
      <t>サキ</t>
    </rPh>
    <rPh sb="34" eb="36">
      <t>サンショウ</t>
    </rPh>
    <phoneticPr fontId="2"/>
  </si>
  <si>
    <t>　　　　　　セルについて、項目毎の「実施状況」及び「根拠資料の有無」を選択してください。</t>
    <rPh sb="13" eb="15">
      <t>コウモク</t>
    </rPh>
    <rPh sb="15" eb="16">
      <t>ゴト</t>
    </rPh>
    <rPh sb="18" eb="20">
      <t>ジッシ</t>
    </rPh>
    <rPh sb="20" eb="22">
      <t>ジョウキョウ</t>
    </rPh>
    <rPh sb="23" eb="24">
      <t>オヨ</t>
    </rPh>
    <rPh sb="26" eb="28">
      <t>コンキョ</t>
    </rPh>
    <rPh sb="28" eb="30">
      <t>シリョウ</t>
    </rPh>
    <rPh sb="31" eb="33">
      <t>ウム</t>
    </rPh>
    <rPh sb="35" eb="37">
      <t>センタク</t>
    </rPh>
    <phoneticPr fontId="2"/>
  </si>
  <si>
    <t>E-mail</t>
    <phoneticPr fontId="2"/>
  </si>
  <si>
    <t>該当なし</t>
    <rPh sb="0" eb="2">
      <t>ガイトウ</t>
    </rPh>
    <phoneticPr fontId="2"/>
  </si>
  <si>
    <t>非使用・待機状態にある加熱設備がない場合</t>
    <phoneticPr fontId="2"/>
  </si>
  <si>
    <t>空調（個別）</t>
    <rPh sb="0" eb="2">
      <t>クウチョウ</t>
    </rPh>
    <rPh sb="3" eb="5">
      <t>コベツ</t>
    </rPh>
    <phoneticPr fontId="2"/>
  </si>
  <si>
    <t>空調（中央）</t>
    <rPh sb="0" eb="2">
      <t>クウチョウ</t>
    </rPh>
    <rPh sb="3" eb="5">
      <t>チュウオウ</t>
    </rPh>
    <phoneticPr fontId="2"/>
  </si>
  <si>
    <t>系統毎に１台ずつ稼働している場合</t>
    <phoneticPr fontId="2"/>
  </si>
  <si>
    <t>作成年月日</t>
    <rPh sb="0" eb="2">
      <t>サクセイ</t>
    </rPh>
    <rPh sb="2" eb="5">
      <t>ネンガッピ</t>
    </rPh>
    <phoneticPr fontId="2"/>
  </si>
  <si>
    <t>E-mail</t>
  </si>
  <si>
    <t>TEL</t>
  </si>
  <si>
    <t>↑ここから対策実施状況。点数のみ集計</t>
    <rPh sb="5" eb="7">
      <t>タイサク</t>
    </rPh>
    <rPh sb="7" eb="9">
      <t>ジッシ</t>
    </rPh>
    <rPh sb="9" eb="11">
      <t>ジョウキョウ</t>
    </rPh>
    <rPh sb="12" eb="14">
      <t>テンスウ</t>
    </rPh>
    <rPh sb="16" eb="18">
      <t>シュウケイ</t>
    </rPh>
    <phoneticPr fontId="2"/>
  </si>
  <si>
    <t>↑ここから根拠資料の有無。1 or 0で集計</t>
    <rPh sb="5" eb="7">
      <t>コンキョ</t>
    </rPh>
    <rPh sb="7" eb="9">
      <t>シリョウ</t>
    </rPh>
    <rPh sb="10" eb="12">
      <t>ウム</t>
    </rPh>
    <rPh sb="20" eb="22">
      <t>シュウケイ</t>
    </rPh>
    <phoneticPr fontId="2"/>
  </si>
  <si>
    <t>↑設備のエネ比率。チェックが入っているものの比率のみ反映し、それ以外はゼロとする。例：20%程度⇒20%、5％未満⇒2.5%</t>
    <rPh sb="1" eb="3">
      <t>セツビ</t>
    </rPh>
    <rPh sb="6" eb="8">
      <t>ヒリツ</t>
    </rPh>
    <rPh sb="14" eb="15">
      <t>ハイ</t>
    </rPh>
    <rPh sb="22" eb="24">
      <t>ヒリツ</t>
    </rPh>
    <rPh sb="26" eb="28">
      <t>ハンエイ</t>
    </rPh>
    <rPh sb="32" eb="34">
      <t>イガイ</t>
    </rPh>
    <rPh sb="41" eb="42">
      <t>レイ</t>
    </rPh>
    <rPh sb="46" eb="48">
      <t>テイド</t>
    </rPh>
    <rPh sb="55" eb="57">
      <t>ミマン</t>
    </rPh>
    <phoneticPr fontId="2"/>
  </si>
  <si>
    <t>【対策実施の把握】
・大気汚染防止法に基づくばい煙発生施設の「排ガス測定結果」
・排ガス中酸素濃度測定結果等に基づく「空気比計算結果」　等</t>
    <rPh sb="68" eb="69">
      <t>トウ</t>
    </rPh>
    <phoneticPr fontId="2"/>
  </si>
  <si>
    <t>該当なし</t>
    <rPh sb="0" eb="2">
      <t>ガイトウ</t>
    </rPh>
    <phoneticPr fontId="2"/>
  </si>
  <si>
    <t>該当なし</t>
    <phoneticPr fontId="2"/>
  </si>
  <si>
    <t>加熱・燃焼設備の空気比の管理</t>
    <rPh sb="0" eb="2">
      <t>カネツ</t>
    </rPh>
    <rPh sb="3" eb="5">
      <t>ネンショウ</t>
    </rPh>
    <phoneticPr fontId="1"/>
  </si>
  <si>
    <t>蒸気バルブ・フランジ部の保温</t>
    <rPh sb="12" eb="14">
      <t>ホオン</t>
    </rPh>
    <phoneticPr fontId="1"/>
  </si>
  <si>
    <t>事業所名</t>
    <rPh sb="0" eb="3">
      <t>ジギョウショ</t>
    </rPh>
    <rPh sb="3" eb="4">
      <t>メイ</t>
    </rPh>
    <phoneticPr fontId="2"/>
  </si>
  <si>
    <r>
      <t>・削減目標や目標に対する進捗状況を共有しCO</t>
    </r>
    <r>
      <rPr>
        <vertAlign val="subscript"/>
        <sz val="10.5"/>
        <color theme="1"/>
        <rFont val="BIZ UDP明朝 Medium"/>
        <family val="1"/>
        <charset val="128"/>
      </rPr>
      <t>2</t>
    </r>
    <r>
      <rPr>
        <sz val="10.5"/>
        <color theme="1"/>
        <rFont val="BIZ UDP明朝 Medium"/>
        <family val="1"/>
        <charset val="128"/>
      </rPr>
      <t>削減に対する認識を高めることができる。
・経営層の参画により、投資を伴う対策の実施可否の判断が容易となる。
・担当者の役割と権限を明確にすることで、対策の実施がより確実になる。</t>
    </r>
    <phoneticPr fontId="2"/>
  </si>
  <si>
    <r>
      <t>【対策実施の把握】
・CO</t>
    </r>
    <r>
      <rPr>
        <vertAlign val="subscript"/>
        <sz val="10.5"/>
        <color theme="1"/>
        <rFont val="BIZ UDP明朝 Medium"/>
        <family val="1"/>
        <charset val="128"/>
      </rPr>
      <t>2</t>
    </r>
    <r>
      <rPr>
        <sz val="10.5"/>
        <color theme="1"/>
        <rFont val="BIZ UDP明朝 Medium"/>
        <family val="1"/>
        <charset val="128"/>
      </rPr>
      <t>削減推進会議議事録等、会議の実施状況が分かる資料</t>
    </r>
    <phoneticPr fontId="2"/>
  </si>
  <si>
    <r>
      <t>保温することで蒸気バルブ及びフランジからの放熱ロスが抑制され、蒸気ボイラーのエネルギー消費量低減されるため、CO</t>
    </r>
    <r>
      <rPr>
        <vertAlign val="subscript"/>
        <sz val="10.5"/>
        <color theme="1"/>
        <rFont val="BIZ UDP明朝 Medium"/>
        <family val="1"/>
        <charset val="128"/>
      </rPr>
      <t>2</t>
    </r>
    <r>
      <rPr>
        <sz val="10.5"/>
        <color theme="1"/>
        <rFont val="BIZ UDP明朝 Medium"/>
        <family val="1"/>
        <charset val="128"/>
      </rPr>
      <t>排出量の削減につながる。</t>
    </r>
    <rPh sb="0" eb="2">
      <t>ホオン</t>
    </rPh>
    <phoneticPr fontId="2"/>
  </si>
  <si>
    <t>バルブ・フランジの概ね60％以上が保温されている場合</t>
    <rPh sb="17" eb="19">
      <t>ホオン</t>
    </rPh>
    <phoneticPr fontId="2"/>
  </si>
  <si>
    <t>バルブ・フランジの概ね40％以上が保温されている場合</t>
    <rPh sb="17" eb="19">
      <t>ホオン</t>
    </rPh>
    <phoneticPr fontId="2"/>
  </si>
  <si>
    <t>バルブ・フランジの概ね20％以上が保温されている場合</t>
    <rPh sb="17" eb="19">
      <t>ホオン</t>
    </rPh>
    <phoneticPr fontId="2"/>
  </si>
  <si>
    <r>
      <t>【対象設備の把握】
・対策実施済換気ファンの割合が分かる資料
【対策実施の把握】
・上記の対策を実施することがが記載された「管理標準</t>
    </r>
    <r>
      <rPr>
        <vertAlign val="superscript"/>
        <sz val="10.5"/>
        <color theme="1"/>
        <rFont val="BIZ UDP明朝 Medium"/>
        <family val="1"/>
        <charset val="128"/>
      </rPr>
      <t>※2</t>
    </r>
    <r>
      <rPr>
        <sz val="10.5"/>
        <color theme="1"/>
        <rFont val="BIZ UDP明朝 Medium"/>
        <family val="1"/>
        <charset val="128"/>
      </rPr>
      <t>」等
・運転制御画面等、当該設備への対策実施が分かるデータ</t>
    </r>
    <rPh sb="1" eb="3">
      <t>タイショウ</t>
    </rPh>
    <rPh sb="3" eb="5">
      <t>セツビ</t>
    </rPh>
    <rPh sb="6" eb="8">
      <t>ハアク</t>
    </rPh>
    <rPh sb="11" eb="13">
      <t>タイサク</t>
    </rPh>
    <rPh sb="13" eb="15">
      <t>ジッシ</t>
    </rPh>
    <rPh sb="15" eb="16">
      <t>スミ</t>
    </rPh>
    <rPh sb="16" eb="18">
      <t>カンキ</t>
    </rPh>
    <rPh sb="22" eb="24">
      <t>ワリアイ</t>
    </rPh>
    <rPh sb="25" eb="26">
      <t>ワ</t>
    </rPh>
    <rPh sb="28" eb="30">
      <t>シリョウ</t>
    </rPh>
    <rPh sb="33" eb="35">
      <t>タイサク</t>
    </rPh>
    <rPh sb="35" eb="37">
      <t>ジッシ</t>
    </rPh>
    <rPh sb="38" eb="40">
      <t>ハアク</t>
    </rPh>
    <rPh sb="43" eb="45">
      <t>ジョウキ</t>
    </rPh>
    <rPh sb="46" eb="48">
      <t>タイサク</t>
    </rPh>
    <rPh sb="49" eb="51">
      <t>ジッシ</t>
    </rPh>
    <rPh sb="57" eb="59">
      <t>キサイ</t>
    </rPh>
    <rPh sb="63" eb="65">
      <t>カンリ</t>
    </rPh>
    <rPh sb="65" eb="67">
      <t>ヒョウジュン</t>
    </rPh>
    <rPh sb="70" eb="71">
      <t>ナド</t>
    </rPh>
    <phoneticPr fontId="2"/>
  </si>
  <si>
    <r>
      <t>高効率換気用ファンを導入することで、空気搬送に係るエネルギー消費量を低減することができ、CO</t>
    </r>
    <r>
      <rPr>
        <vertAlign val="subscript"/>
        <sz val="10.5"/>
        <color theme="1"/>
        <rFont val="BIZ UDP明朝 Medium"/>
        <family val="1"/>
        <charset val="128"/>
      </rPr>
      <t>2</t>
    </r>
    <r>
      <rPr>
        <sz val="10.5"/>
        <color theme="1"/>
        <rFont val="BIZ UDP明朝 Medium"/>
        <family val="1"/>
        <charset val="128"/>
      </rPr>
      <t>排出量の削減につながる。</t>
    </r>
    <phoneticPr fontId="2"/>
  </si>
  <si>
    <t>空調機、パッケージ形空調機・ファンコイルユニット等のフィルターを定期的に清掃する。</t>
    <phoneticPr fontId="2"/>
  </si>
  <si>
    <t>年1回程度、フィルターの清掃を実施している場合</t>
    <phoneticPr fontId="2"/>
  </si>
  <si>
    <t>2～3年に1回程度、フィルターの清掃を実施している場合</t>
    <phoneticPr fontId="2"/>
  </si>
  <si>
    <t>3年に1回未満、フィルターの清掃を実施している場合</t>
    <phoneticPr fontId="2"/>
  </si>
  <si>
    <r>
      <t>高効率パッケージ形空調機を導入することにより、空調に係るエネルギー消費量を低減できるため、CO</t>
    </r>
    <r>
      <rPr>
        <vertAlign val="subscript"/>
        <sz val="10.5"/>
        <color theme="1"/>
        <rFont val="BIZ UDP明朝 Medium"/>
        <family val="1"/>
        <charset val="128"/>
      </rPr>
      <t>2</t>
    </r>
    <r>
      <rPr>
        <sz val="10.5"/>
        <color theme="1"/>
        <rFont val="BIZ UDP明朝 Medium"/>
        <family val="1"/>
        <charset val="128"/>
      </rPr>
      <t>排出量の削減につながる。</t>
    </r>
    <phoneticPr fontId="2"/>
  </si>
  <si>
    <r>
      <t>ファン動力を抑えることができる高効率な冷却塔を導入することによりCO</t>
    </r>
    <r>
      <rPr>
        <vertAlign val="subscript"/>
        <sz val="10.5"/>
        <color theme="1"/>
        <rFont val="BIZ UDP明朝 Medium"/>
        <family val="1"/>
        <charset val="128"/>
      </rPr>
      <t>2</t>
    </r>
    <r>
      <rPr>
        <sz val="10.5"/>
        <color theme="1"/>
        <rFont val="BIZ UDP明朝 Medium"/>
        <family val="1"/>
        <charset val="128"/>
      </rPr>
      <t>排出量の削減につながる。</t>
    </r>
    <phoneticPr fontId="2"/>
  </si>
  <si>
    <r>
      <t>【対策実施の把握】
・上記の対策を実施することが記載された「管理標準</t>
    </r>
    <r>
      <rPr>
        <vertAlign val="superscript"/>
        <sz val="10.5"/>
        <color theme="1"/>
        <rFont val="BIZ UDP明朝 Medium"/>
        <family val="1"/>
        <charset val="128"/>
      </rPr>
      <t>※1</t>
    </r>
    <r>
      <rPr>
        <sz val="10.5"/>
        <color theme="1"/>
        <rFont val="BIZ UDP明朝 Medium"/>
        <family val="1"/>
        <charset val="128"/>
      </rPr>
      <t>」等
・運転制御画面等、当該設備への対策実施が分かるデータ</t>
    </r>
    <phoneticPr fontId="2"/>
  </si>
  <si>
    <r>
      <t>熱源機器の冷温水出口温度は、設計値又はピーク負荷時と同じ温度に年間通じて設定されていることが多い。季節や熱負荷状況に応じて、冷温水出口温度設定を調整することで、熱源機器のエネルギー消費量が低減され、CO</t>
    </r>
    <r>
      <rPr>
        <vertAlign val="subscript"/>
        <sz val="10.5"/>
        <color theme="1"/>
        <rFont val="BIZ UDP明朝 Medium"/>
        <family val="1"/>
        <charset val="128"/>
      </rPr>
      <t>2</t>
    </r>
    <r>
      <rPr>
        <sz val="10.5"/>
        <color theme="1"/>
        <rFont val="BIZ UDP明朝 Medium"/>
        <family val="1"/>
        <charset val="128"/>
      </rPr>
      <t>排出量の削減につながる。</t>
    </r>
    <phoneticPr fontId="2"/>
  </si>
  <si>
    <r>
      <t>冷却水入り口温度を引き下げることで機器効率が向上し、熱源機器のエネルギー消費量の低減が期待できるため、CO</t>
    </r>
    <r>
      <rPr>
        <vertAlign val="subscript"/>
        <sz val="10.5"/>
        <color theme="1"/>
        <rFont val="BIZ UDP明朝 Medium"/>
        <family val="1"/>
        <charset val="128"/>
      </rPr>
      <t>2</t>
    </r>
    <r>
      <rPr>
        <sz val="10.5"/>
        <color theme="1"/>
        <rFont val="BIZ UDP明朝 Medium"/>
        <family val="1"/>
        <charset val="128"/>
      </rPr>
      <t>排出量の削減につながる。</t>
    </r>
    <phoneticPr fontId="2"/>
  </si>
  <si>
    <r>
      <t>空気比を管理することにより、燃焼温度の低下、排ガス量の増加、機器効率の低下等が抑制され、CO</t>
    </r>
    <r>
      <rPr>
        <vertAlign val="subscript"/>
        <sz val="10.5"/>
        <color theme="1"/>
        <rFont val="BIZ UDP明朝 Medium"/>
        <family val="1"/>
        <charset val="128"/>
      </rPr>
      <t>2</t>
    </r>
    <r>
      <rPr>
        <sz val="10.5"/>
        <color theme="1"/>
        <rFont val="BIZ UDP明朝 Medium"/>
        <family val="1"/>
        <charset val="128"/>
      </rPr>
      <t>排出量の削減につながる。</t>
    </r>
    <phoneticPr fontId="2"/>
  </si>
  <si>
    <r>
      <t>高効率熱源機器を導入することにより、熱源のエネルギー消費量を低減できるため、CO</t>
    </r>
    <r>
      <rPr>
        <vertAlign val="subscript"/>
        <sz val="10.5"/>
        <color theme="1"/>
        <rFont val="BIZ UDP明朝 Medium"/>
        <family val="1"/>
        <charset val="128"/>
      </rPr>
      <t>2</t>
    </r>
    <r>
      <rPr>
        <sz val="10.5"/>
        <color theme="1"/>
        <rFont val="BIZ UDP明朝 Medium"/>
        <family val="1"/>
        <charset val="128"/>
      </rPr>
      <t>排出量の削減につながる。</t>
    </r>
    <phoneticPr fontId="2"/>
  </si>
  <si>
    <r>
      <t>PDCA管理サイクルを構築し、CO</t>
    </r>
    <r>
      <rPr>
        <vertAlign val="subscript"/>
        <sz val="10.5"/>
        <color theme="1"/>
        <rFont val="BIZ UDP明朝 Medium"/>
        <family val="1"/>
        <charset val="128"/>
      </rPr>
      <t>2</t>
    </r>
    <r>
      <rPr>
        <sz val="10.5"/>
        <color theme="1"/>
        <rFont val="BIZ UDP明朝 Medium"/>
        <family val="1"/>
        <charset val="128"/>
      </rPr>
      <t>削減目標や目標を達成するための計画を策定し、実行する。具体的な内容を以下に示す。</t>
    </r>
    <phoneticPr fontId="2"/>
  </si>
  <si>
    <r>
      <t>「【01】CO</t>
    </r>
    <r>
      <rPr>
        <vertAlign val="subscript"/>
        <sz val="10.5"/>
        <color theme="1"/>
        <rFont val="BIZ UDP明朝 Medium"/>
        <family val="1"/>
        <charset val="128"/>
      </rPr>
      <t>2</t>
    </r>
    <r>
      <rPr>
        <sz val="10.5"/>
        <color theme="1"/>
        <rFont val="BIZ UDP明朝 Medium"/>
        <family val="1"/>
        <charset val="128"/>
      </rPr>
      <t>削減推進会議等の設置及び開催」と併せて実施することで、PDCAサイクルが機能し、CO</t>
    </r>
    <r>
      <rPr>
        <vertAlign val="subscript"/>
        <sz val="10.5"/>
        <color theme="1"/>
        <rFont val="BIZ UDP明朝 Medium"/>
        <family val="1"/>
        <charset val="128"/>
      </rPr>
      <t>2</t>
    </r>
    <r>
      <rPr>
        <sz val="10.5"/>
        <color theme="1"/>
        <rFont val="BIZ UDP明朝 Medium"/>
        <family val="1"/>
        <charset val="128"/>
      </rPr>
      <t>削減対策の継続的改善が期待できる。</t>
    </r>
  </si>
  <si>
    <r>
      <t>【対策実施の把握】
・CO</t>
    </r>
    <r>
      <rPr>
        <vertAlign val="subscript"/>
        <sz val="10.5"/>
        <color theme="1"/>
        <rFont val="BIZ UDP明朝 Medium"/>
        <family val="1"/>
        <charset val="128"/>
      </rPr>
      <t>2</t>
    </r>
    <r>
      <rPr>
        <sz val="10.5"/>
        <color theme="1"/>
        <rFont val="BIZ UDP明朝 Medium"/>
        <family val="1"/>
        <charset val="128"/>
      </rPr>
      <t>削減計画書やCO</t>
    </r>
    <r>
      <rPr>
        <vertAlign val="subscript"/>
        <sz val="10.5"/>
        <color theme="1"/>
        <rFont val="BIZ UDP明朝 Medium"/>
        <family val="1"/>
        <charset val="128"/>
      </rPr>
      <t>2</t>
    </r>
    <r>
      <rPr>
        <sz val="10.5"/>
        <color theme="1"/>
        <rFont val="BIZ UDP明朝 Medium"/>
        <family val="1"/>
        <charset val="128"/>
      </rPr>
      <t>削減推進会議議事録等、削減対策の内容及び進捗管理状況が分かる資料</t>
    </r>
    <phoneticPr fontId="2"/>
  </si>
  <si>
    <t>エネルギー使用比率は、おおよその値で結構です。（100%未満または超えても可）</t>
    <rPh sb="5" eb="7">
      <t>シヨウ</t>
    </rPh>
    <rPh sb="7" eb="9">
      <t>ヒリツ</t>
    </rPh>
    <rPh sb="16" eb="17">
      <t>アタイ</t>
    </rPh>
    <rPh sb="18" eb="20">
      <t>ケッコウ</t>
    </rPh>
    <rPh sb="28" eb="30">
      <t>ミマン</t>
    </rPh>
    <rPh sb="33" eb="34">
      <t>コ</t>
    </rPh>
    <rPh sb="37" eb="38">
      <t>カ</t>
    </rPh>
    <phoneticPr fontId="2"/>
  </si>
  <si>
    <t>根拠資料
の有無</t>
    <rPh sb="0" eb="2">
      <t>コンキョ</t>
    </rPh>
    <rPh sb="2" eb="4">
      <t>シリョウ</t>
    </rPh>
    <rPh sb="6" eb="8">
      <t>ウム</t>
    </rPh>
    <phoneticPr fontId="2"/>
  </si>
  <si>
    <t>＜具体的な設備名＞</t>
    <rPh sb="1" eb="4">
      <t>グタイテキ</t>
    </rPh>
    <rPh sb="5" eb="7">
      <t>セツビ</t>
    </rPh>
    <rPh sb="7" eb="8">
      <t>メイ</t>
    </rPh>
    <phoneticPr fontId="2"/>
  </si>
  <si>
    <t>・</t>
    <phoneticPr fontId="2"/>
  </si>
  <si>
    <t>エネルギー使用比率が僅かな場合であっても、保有設備には必ずチェックを入れてください。</t>
    <rPh sb="5" eb="7">
      <t>シヨウ</t>
    </rPh>
    <rPh sb="7" eb="9">
      <t>ヒリツ</t>
    </rPh>
    <rPh sb="10" eb="11">
      <t>ワズ</t>
    </rPh>
    <rPh sb="13" eb="15">
      <t>バアイ</t>
    </rPh>
    <rPh sb="21" eb="23">
      <t>ホユウ</t>
    </rPh>
    <rPh sb="23" eb="25">
      <t>セツビ</t>
    </rPh>
    <rPh sb="27" eb="28">
      <t>カナラ</t>
    </rPh>
    <rPh sb="34" eb="35">
      <t>イ</t>
    </rPh>
    <phoneticPr fontId="2"/>
  </si>
  <si>
    <r>
      <t>組織及び組織構成員の役割と権限を明確にし、CO</t>
    </r>
    <r>
      <rPr>
        <vertAlign val="subscript"/>
        <sz val="10.5"/>
        <color theme="1"/>
        <rFont val="BIZ UDP明朝 Medium"/>
        <family val="1"/>
        <charset val="128"/>
      </rPr>
      <t>2</t>
    </r>
    <r>
      <rPr>
        <sz val="10.5"/>
        <color theme="1"/>
        <rFont val="BIZ UDP明朝 Medium"/>
        <family val="1"/>
        <charset val="128"/>
      </rPr>
      <t>排出量の削減を目的とした推進会議等を開催する。
この項目の判断基準では、役員又は地球温暖化対策推進者の出席があるものを「推進会議」、役員又は地球温暖化推進者の出席はないが、担当者等で進捗状況などを共有する会議を「担当者会議」とする。</t>
    </r>
    <phoneticPr fontId="2"/>
  </si>
  <si>
    <t>推進会議が月１回程度以上</t>
    <rPh sb="0" eb="2">
      <t>スイシン</t>
    </rPh>
    <rPh sb="2" eb="4">
      <t>カイギ</t>
    </rPh>
    <phoneticPr fontId="2"/>
  </si>
  <si>
    <t>推進会議が3か月に１回程度</t>
    <rPh sb="0" eb="2">
      <t>スイシン</t>
    </rPh>
    <rPh sb="2" eb="4">
      <t>カイギ</t>
    </rPh>
    <rPh sb="7" eb="8">
      <t>ゲツ</t>
    </rPh>
    <phoneticPr fontId="2"/>
  </si>
  <si>
    <t>推進会議が年に1回程度</t>
    <rPh sb="0" eb="2">
      <t>スイシン</t>
    </rPh>
    <rPh sb="2" eb="4">
      <t>カイギ</t>
    </rPh>
    <rPh sb="5" eb="6">
      <t>ネン</t>
    </rPh>
    <phoneticPr fontId="2"/>
  </si>
  <si>
    <t>担当者会議が３か月に１回程度以上</t>
    <rPh sb="0" eb="2">
      <t>タントウ</t>
    </rPh>
    <rPh sb="2" eb="3">
      <t>シャ</t>
    </rPh>
    <rPh sb="3" eb="5">
      <t>カイギ</t>
    </rPh>
    <rPh sb="8" eb="9">
      <t>ゲツ</t>
    </rPh>
    <rPh sb="12" eb="14">
      <t>テイド</t>
    </rPh>
    <rPh sb="14" eb="16">
      <t>イジョウ</t>
    </rPh>
    <phoneticPr fontId="2"/>
  </si>
  <si>
    <t>詳細な改善計画の効果検証・見直し</t>
    <rPh sb="0" eb="2">
      <t>ショウサイ</t>
    </rPh>
    <rPh sb="3" eb="5">
      <t>カイゼン</t>
    </rPh>
    <rPh sb="5" eb="7">
      <t>ケイカク</t>
    </rPh>
    <rPh sb="8" eb="10">
      <t>コウカ</t>
    </rPh>
    <rPh sb="10" eb="12">
      <t>ケンショウ</t>
    </rPh>
    <rPh sb="13" eb="15">
      <t>ミナオ</t>
    </rPh>
    <phoneticPr fontId="2"/>
  </si>
  <si>
    <t>計画書の情報共有</t>
    <rPh sb="0" eb="3">
      <t>ケイカクショ</t>
    </rPh>
    <rPh sb="4" eb="6">
      <t>ジョウホウ</t>
    </rPh>
    <rPh sb="6" eb="8">
      <t>キョウユウ</t>
    </rPh>
    <phoneticPr fontId="2"/>
  </si>
  <si>
    <t>台帳を活用している</t>
    <rPh sb="0" eb="2">
      <t>ダイチョウ</t>
    </rPh>
    <rPh sb="3" eb="5">
      <t>カツヨウ</t>
    </rPh>
    <phoneticPr fontId="2"/>
  </si>
  <si>
    <t>設備の状況を把握できる</t>
    <rPh sb="0" eb="2">
      <t>セツビ</t>
    </rPh>
    <rPh sb="3" eb="5">
      <t>ジョウキョウ</t>
    </rPh>
    <rPh sb="6" eb="8">
      <t>ハアク</t>
    </rPh>
    <phoneticPr fontId="2"/>
  </si>
  <si>
    <t>エネルギー消費量を見える化することにより、新たな気づきや発見が生まれる。対策実施状況の評価と評価結果を踏まえた新たな対策の検討につながる。</t>
    <rPh sb="55" eb="56">
      <t>アラ</t>
    </rPh>
    <phoneticPr fontId="2"/>
  </si>
  <si>
    <t>機器の効率管理</t>
    <rPh sb="0" eb="2">
      <t>キキ</t>
    </rPh>
    <rPh sb="3" eb="5">
      <t>コウリツ</t>
    </rPh>
    <rPh sb="5" eb="7">
      <t>カンリ</t>
    </rPh>
    <phoneticPr fontId="2"/>
  </si>
  <si>
    <t>系統・用途ごとに計測</t>
    <rPh sb="0" eb="2">
      <t>ケイトウ</t>
    </rPh>
    <rPh sb="3" eb="5">
      <t>ヨウト</t>
    </rPh>
    <rPh sb="8" eb="10">
      <t>ケイソク</t>
    </rPh>
    <phoneticPr fontId="2"/>
  </si>
  <si>
    <t>系統・用途ごとに推計</t>
    <rPh sb="0" eb="2">
      <t>ケイトウ</t>
    </rPh>
    <rPh sb="3" eb="5">
      <t>ヨウト</t>
    </rPh>
    <rPh sb="8" eb="10">
      <t>スイケイ</t>
    </rPh>
    <phoneticPr fontId="2"/>
  </si>
  <si>
    <t>機器ごとに把握</t>
    <rPh sb="0" eb="2">
      <t>キキ</t>
    </rPh>
    <rPh sb="5" eb="7">
      <t>ハアク</t>
    </rPh>
    <phoneticPr fontId="2"/>
  </si>
  <si>
    <t>事業所全体で把握</t>
    <rPh sb="0" eb="3">
      <t>ジギョウショ</t>
    </rPh>
    <rPh sb="3" eb="5">
      <t>ゼンタイ</t>
    </rPh>
    <rPh sb="6" eb="8">
      <t>ハアク</t>
    </rPh>
    <phoneticPr fontId="2"/>
  </si>
  <si>
    <t>事業所外部から電気、燃料等の供給点（課金メーター）でのエネルギー消費量を把握しているのみである。</t>
    <rPh sb="0" eb="3">
      <t>ジギョウショ</t>
    </rPh>
    <rPh sb="3" eb="5">
      <t>ガイブ</t>
    </rPh>
    <rPh sb="7" eb="9">
      <t>デンキ</t>
    </rPh>
    <rPh sb="10" eb="12">
      <t>ネンリョウ</t>
    </rPh>
    <rPh sb="12" eb="13">
      <t>ナド</t>
    </rPh>
    <rPh sb="14" eb="16">
      <t>キョウキュウ</t>
    </rPh>
    <rPh sb="16" eb="17">
      <t>テン</t>
    </rPh>
    <rPh sb="18" eb="20">
      <t>カキン</t>
    </rPh>
    <rPh sb="32" eb="35">
      <t>ショウヒリョウ</t>
    </rPh>
    <rPh sb="36" eb="38">
      <t>ハアク</t>
    </rPh>
    <phoneticPr fontId="2"/>
  </si>
  <si>
    <t>把握していない</t>
    <rPh sb="0" eb="2">
      <t>ハアク</t>
    </rPh>
    <phoneticPr fontId="2"/>
  </si>
  <si>
    <t>「目標設定型排出量取引制度における優良大規模事業所の認定ガイドライン（第二区分事業所）」及び「省エネルギー手帳2017」を基に作成</t>
    <phoneticPr fontId="2"/>
  </si>
  <si>
    <t>トップランナー基準の「第二次判断基準」に基づき、2014年度を目標年度としてエネルギー消費効率の目標基準値の改定が行われたもの。</t>
    <rPh sb="7" eb="9">
      <t>キジュン</t>
    </rPh>
    <phoneticPr fontId="2"/>
  </si>
  <si>
    <t>トップランナー基準の「第一次判断基準」に基づき、下記の目標年度にエネルギー消費効率目標基準値の達成を義務付けられたもの。
油入変圧器：2006年度
モールド変圧器：2007年度</t>
    <rPh sb="7" eb="9">
      <t>キジュン</t>
    </rPh>
    <phoneticPr fontId="2"/>
  </si>
  <si>
    <t>冷温水出口温度設定値が調整されている場合</t>
    <phoneticPr fontId="2"/>
  </si>
  <si>
    <t>熱源機及び関連するポンプを、年間をとおして連続運転している場合など、熱源の停止ができない場合。</t>
    <rPh sb="34" eb="36">
      <t>ネツゲン</t>
    </rPh>
    <rPh sb="37" eb="39">
      <t>テイシ</t>
    </rPh>
    <rPh sb="44" eb="46">
      <t>バアイ</t>
    </rPh>
    <phoneticPr fontId="2"/>
  </si>
  <si>
    <t>※</t>
    <phoneticPr fontId="2"/>
  </si>
  <si>
    <t>※２</t>
    <phoneticPr fontId="2"/>
  </si>
  <si>
    <t>空調機のファンの電動機出力又は台数（出力による判断が困難な場合）により判断する。</t>
    <phoneticPr fontId="2"/>
  </si>
  <si>
    <t>換気用ファン（空調機に設置されているものを除く）の電動機出力、又は台数（出力による判断が困難な場合）により判断する。</t>
    <phoneticPr fontId="2"/>
  </si>
  <si>
    <t>蒸気使用設備の定格蒸気消費量、又は台数（定格蒸気消費量による判断が困難な場合）により判断する。</t>
    <phoneticPr fontId="2"/>
  </si>
  <si>
    <t>加熱設備の定格燃料消費量、又は台数（定格燃料消費量による判断が困難な場合）により判断する。</t>
    <phoneticPr fontId="2"/>
  </si>
  <si>
    <t>清掃の頻度が機器や系統毎に異なる場合は、最も短い周期の頻度で判断する。</t>
    <rPh sb="0" eb="2">
      <t>セイソウ</t>
    </rPh>
    <rPh sb="3" eb="5">
      <t>ヒンド</t>
    </rPh>
    <rPh sb="6" eb="8">
      <t>キキ</t>
    </rPh>
    <rPh sb="9" eb="11">
      <t>ケイトウ</t>
    </rPh>
    <rPh sb="11" eb="12">
      <t>ゴト</t>
    </rPh>
    <rPh sb="13" eb="14">
      <t>コト</t>
    </rPh>
    <rPh sb="16" eb="18">
      <t>バアイ</t>
    </rPh>
    <rPh sb="20" eb="21">
      <t>モット</t>
    </rPh>
    <rPh sb="22" eb="23">
      <t>ミジカ</t>
    </rPh>
    <rPh sb="24" eb="26">
      <t>シュウキ</t>
    </rPh>
    <rPh sb="27" eb="29">
      <t>ヒンド</t>
    </rPh>
    <rPh sb="30" eb="32">
      <t>ハンダン</t>
    </rPh>
    <phoneticPr fontId="2"/>
  </si>
  <si>
    <t>※１</t>
    <phoneticPr fontId="2"/>
  </si>
  <si>
    <t>※２</t>
    <phoneticPr fontId="2"/>
  </si>
  <si>
    <t>照明を更新する際には、LED照明等の高効率照明器具を導入する。</t>
    <phoneticPr fontId="2"/>
  </si>
  <si>
    <t>照明の６0%以上でLEDを導入している場合</t>
    <rPh sb="0" eb="2">
      <t>ショウメイ</t>
    </rPh>
    <phoneticPr fontId="2"/>
  </si>
  <si>
    <t>照明の４0%以上でLEDを導入している場合</t>
    <rPh sb="0" eb="2">
      <t>ショウメイ</t>
    </rPh>
    <phoneticPr fontId="2"/>
  </si>
  <si>
    <t>照明の２0%以上でLEDを導入している場合</t>
    <rPh sb="0" eb="2">
      <t>ショウメイ</t>
    </rPh>
    <rPh sb="6" eb="8">
      <t>イジョウ</t>
    </rPh>
    <phoneticPr fontId="2"/>
  </si>
  <si>
    <t>80%以上で導入済み</t>
    <phoneticPr fontId="2"/>
  </si>
  <si>
    <t>下の図に示すように、100lm/W以上の高効率照明器具が導入されている場合は、高効率照明器具としてLEDと同等に算定できる。</t>
    <rPh sb="0" eb="1">
      <t>シタ</t>
    </rPh>
    <rPh sb="2" eb="3">
      <t>ズ</t>
    </rPh>
    <rPh sb="4" eb="5">
      <t>シメ</t>
    </rPh>
    <rPh sb="17" eb="19">
      <t>イジョウ</t>
    </rPh>
    <rPh sb="20" eb="23">
      <t>コウコウリツ</t>
    </rPh>
    <rPh sb="23" eb="25">
      <t>ショウメイ</t>
    </rPh>
    <rPh sb="25" eb="27">
      <t>キグ</t>
    </rPh>
    <rPh sb="28" eb="30">
      <t>ドウニュウ</t>
    </rPh>
    <rPh sb="35" eb="37">
      <t>バアイ</t>
    </rPh>
    <rPh sb="39" eb="42">
      <t>コウコウリツ</t>
    </rPh>
    <rPh sb="42" eb="44">
      <t>ショウメイ</t>
    </rPh>
    <rPh sb="44" eb="46">
      <t>キグ</t>
    </rPh>
    <rPh sb="53" eb="55">
      <t>ドウトウ</t>
    </rPh>
    <rPh sb="56" eb="58">
      <t>サンテイ</t>
    </rPh>
    <phoneticPr fontId="2"/>
  </si>
  <si>
    <t>JIS Z 9110等を参考に、事業所の運営に支障がない範囲で、間引き点灯又は調光等により照度条件を緩和する。</t>
    <phoneticPr fontId="2"/>
  </si>
  <si>
    <t>80%以上で実施済み</t>
    <rPh sb="6" eb="8">
      <t>ジッシ</t>
    </rPh>
    <rPh sb="8" eb="9">
      <t>ズ</t>
    </rPh>
    <phoneticPr fontId="2"/>
  </si>
  <si>
    <t>40%以上で実施済み</t>
    <rPh sb="6" eb="8">
      <t>ジッシ</t>
    </rPh>
    <rPh sb="8" eb="9">
      <t>ズ</t>
    </rPh>
    <phoneticPr fontId="2"/>
  </si>
  <si>
    <t>20%以上で実施済み</t>
    <rPh sb="6" eb="8">
      <t>ジッシ</t>
    </rPh>
    <rPh sb="8" eb="9">
      <t>ズ</t>
    </rPh>
    <phoneticPr fontId="2"/>
  </si>
  <si>
    <t>【対象設備の把握】
・竣工図等、対策実施部分の床面積割合が分かる資料
・設備台帳（設備機器の仕様、設置年月、設置場所、メーカー、性能・効率及びその測定履歴、故障・交換等のメンテナンス履歴等を記載した資料）
【対策実施の把握】
・対策実施部分の照度測定結果を記載した資料</t>
    <rPh sb="1" eb="3">
      <t>タイショウ</t>
    </rPh>
    <rPh sb="3" eb="5">
      <t>セツビ</t>
    </rPh>
    <rPh sb="6" eb="8">
      <t>ハアク</t>
    </rPh>
    <rPh sb="11" eb="14">
      <t>シュンコウズ</t>
    </rPh>
    <rPh sb="14" eb="15">
      <t>トウ</t>
    </rPh>
    <rPh sb="105" eb="107">
      <t>タイサク</t>
    </rPh>
    <rPh sb="107" eb="109">
      <t>ジッシ</t>
    </rPh>
    <rPh sb="110" eb="112">
      <t>ハアク</t>
    </rPh>
    <phoneticPr fontId="2"/>
  </si>
  <si>
    <t>※</t>
    <phoneticPr fontId="2"/>
  </si>
  <si>
    <t>※</t>
    <phoneticPr fontId="2"/>
  </si>
  <si>
    <t>該当なし</t>
    <rPh sb="0" eb="2">
      <t>ガイトウ</t>
    </rPh>
    <phoneticPr fontId="2"/>
  </si>
  <si>
    <t>コンプレッサーによるエアブロー作業がない場合</t>
    <rPh sb="15" eb="17">
      <t>サギョウ</t>
    </rPh>
    <rPh sb="20" eb="22">
      <t>バアイ</t>
    </rPh>
    <phoneticPr fontId="2"/>
  </si>
  <si>
    <t xml:space="preserve">吹付範囲、エア噴射時間等が最小となるように圧縮空気量を調整する。 
また、省エネノズルを導入して圧縮空気の消費量を削減する。 
可能であれば、コンプレッサーをブロワで代替する（ブロワ化）。 
</t>
    <phoneticPr fontId="2"/>
  </si>
  <si>
    <t>・空調機の20%未満に導入済みの場合
・対策の実施状況を把握していない場合</t>
    <rPh sb="20" eb="22">
      <t>タイサク</t>
    </rPh>
    <rPh sb="23" eb="27">
      <t>ジッシジョウキョウ</t>
    </rPh>
    <phoneticPr fontId="2"/>
  </si>
  <si>
    <t>・空調エリアの総面積に対して20%未満で実施済みの場合
・対策の実施状況を把握していない場合</t>
    <phoneticPr fontId="2"/>
  </si>
  <si>
    <t>機器の導入時期や性能等を把握していない場合</t>
    <rPh sb="0" eb="2">
      <t>キキ</t>
    </rPh>
    <rPh sb="19" eb="21">
      <t>バアイ</t>
    </rPh>
    <phoneticPr fontId="2"/>
  </si>
  <si>
    <t>台帳としては整備されてはいないが、導入時期や性能等を把握できる書類が整理され保管されている場合</t>
    <rPh sb="0" eb="2">
      <t>ダイチョウ</t>
    </rPh>
    <rPh sb="6" eb="8">
      <t>セイビ</t>
    </rPh>
    <rPh sb="17" eb="19">
      <t>ドウニュウ</t>
    </rPh>
    <rPh sb="19" eb="21">
      <t>ジキ</t>
    </rPh>
    <rPh sb="22" eb="24">
      <t>セイノウ</t>
    </rPh>
    <rPh sb="24" eb="25">
      <t>ナド</t>
    </rPh>
    <rPh sb="26" eb="28">
      <t>ハアク</t>
    </rPh>
    <rPh sb="31" eb="33">
      <t>ショルイ</t>
    </rPh>
    <rPh sb="34" eb="36">
      <t>セイリ</t>
    </rPh>
    <rPh sb="38" eb="40">
      <t>ホカン</t>
    </rPh>
    <rPh sb="45" eb="47">
      <t>バアイ</t>
    </rPh>
    <phoneticPr fontId="2"/>
  </si>
  <si>
    <t>台帳が整備されており、その情報更新が随時なされ、更新やメンテナンスのための資料として活用できている場合</t>
    <rPh sb="0" eb="2">
      <t>ダイチョウ</t>
    </rPh>
    <rPh sb="13" eb="15">
      <t>ジョウホウ</t>
    </rPh>
    <rPh sb="15" eb="17">
      <t>コウシン</t>
    </rPh>
    <rPh sb="18" eb="20">
      <t>ズイジ</t>
    </rPh>
    <rPh sb="24" eb="26">
      <t>コウシン</t>
    </rPh>
    <rPh sb="37" eb="39">
      <t>シリョウ</t>
    </rPh>
    <rPh sb="49" eb="51">
      <t>バアイ</t>
    </rPh>
    <phoneticPr fontId="2"/>
  </si>
  <si>
    <t>一覧表や規定様式の個票等により、台帳として整備されている場合</t>
    <rPh sb="0" eb="2">
      <t>イチラン</t>
    </rPh>
    <rPh sb="2" eb="3">
      <t>ヒョウ</t>
    </rPh>
    <rPh sb="4" eb="6">
      <t>キテイ</t>
    </rPh>
    <rPh sb="6" eb="8">
      <t>ヨウシキ</t>
    </rPh>
    <rPh sb="9" eb="11">
      <t>コヒョウ</t>
    </rPh>
    <rPh sb="11" eb="12">
      <t>ナド</t>
    </rPh>
    <rPh sb="16" eb="18">
      <t>ダイチョウ</t>
    </rPh>
    <rPh sb="21" eb="23">
      <t>セイビ</t>
    </rPh>
    <rPh sb="28" eb="30">
      <t>バアイ</t>
    </rPh>
    <phoneticPr fontId="2"/>
  </si>
  <si>
    <t>推進会議の開催は年に1回程度未満であるが、担当者会議を3か月に１回程度以上、開催している場合</t>
    <rPh sb="5" eb="7">
      <t>カイサイ</t>
    </rPh>
    <rPh sb="8" eb="9">
      <t>ネン</t>
    </rPh>
    <rPh sb="11" eb="12">
      <t>カイ</t>
    </rPh>
    <rPh sb="12" eb="14">
      <t>テイド</t>
    </rPh>
    <rPh sb="14" eb="16">
      <t>ミマン</t>
    </rPh>
    <rPh sb="21" eb="24">
      <t>タントウシャ</t>
    </rPh>
    <rPh sb="24" eb="26">
      <t>カイギ</t>
    </rPh>
    <rPh sb="29" eb="30">
      <t>ゲツ</t>
    </rPh>
    <rPh sb="44" eb="46">
      <t>バアイ</t>
    </rPh>
    <phoneticPr fontId="2"/>
  </si>
  <si>
    <t>推進会議を、年に1回程度、開催している場合</t>
    <rPh sb="6" eb="7">
      <t>ネン</t>
    </rPh>
    <rPh sb="19" eb="21">
      <t>バアイ</t>
    </rPh>
    <phoneticPr fontId="2"/>
  </si>
  <si>
    <t>推進会議を、３か月に1回程度、開催している場合</t>
    <rPh sb="8" eb="9">
      <t>ゲツ</t>
    </rPh>
    <rPh sb="21" eb="23">
      <t>バアイ</t>
    </rPh>
    <phoneticPr fontId="2"/>
  </si>
  <si>
    <t>推進会議を、月に1回程度以上、開催している場合</t>
    <rPh sb="0" eb="2">
      <t>スイシン</t>
    </rPh>
    <rPh sb="2" eb="4">
      <t>カイギ</t>
    </rPh>
    <rPh sb="10" eb="12">
      <t>テイド</t>
    </rPh>
    <rPh sb="21" eb="23">
      <t>バアイ</t>
    </rPh>
    <phoneticPr fontId="2"/>
  </si>
  <si>
    <t>下記に加えて、把握した結果を基に効率的な機器の運用が検討され、実施されている場合</t>
    <rPh sb="0" eb="2">
      <t>カキ</t>
    </rPh>
    <rPh sb="3" eb="4">
      <t>クワ</t>
    </rPh>
    <rPh sb="7" eb="9">
      <t>ハアク</t>
    </rPh>
    <rPh sb="11" eb="13">
      <t>ケッカ</t>
    </rPh>
    <rPh sb="14" eb="15">
      <t>モト</t>
    </rPh>
    <rPh sb="16" eb="19">
      <t>コウリツテキ</t>
    </rPh>
    <rPh sb="20" eb="22">
      <t>キキ</t>
    </rPh>
    <rPh sb="23" eb="25">
      <t>ウンヨウ</t>
    </rPh>
    <rPh sb="26" eb="28">
      <t>ケントウ</t>
    </rPh>
    <rPh sb="31" eb="33">
      <t>ジッシ</t>
    </rPh>
    <rPh sb="38" eb="40">
      <t>バアイ</t>
    </rPh>
    <phoneticPr fontId="2"/>
  </si>
  <si>
    <t>下記に加えて、建物ごとや利用先ごとなど、主な系統・用途ごとのエネルギー消費量を、計測により把握している場合</t>
    <rPh sb="0" eb="2">
      <t>カキ</t>
    </rPh>
    <rPh sb="3" eb="4">
      <t>クワ</t>
    </rPh>
    <rPh sb="7" eb="9">
      <t>タテモノ</t>
    </rPh>
    <rPh sb="12" eb="14">
      <t>リヨウ</t>
    </rPh>
    <rPh sb="14" eb="15">
      <t>サキ</t>
    </rPh>
    <rPh sb="20" eb="21">
      <t>オモ</t>
    </rPh>
    <rPh sb="22" eb="24">
      <t>ケイトウ</t>
    </rPh>
    <rPh sb="25" eb="27">
      <t>ヨウト</t>
    </rPh>
    <rPh sb="35" eb="38">
      <t>ショウヒリョウ</t>
    </rPh>
    <rPh sb="40" eb="42">
      <t>ケイソク</t>
    </rPh>
    <rPh sb="45" eb="47">
      <t>ハアク</t>
    </rPh>
    <rPh sb="51" eb="53">
      <t>バアイ</t>
    </rPh>
    <phoneticPr fontId="2"/>
  </si>
  <si>
    <t>下記に加えて、建物ごとや利用先ごとなど、主な系統・用途ごとのエネルギー消費量を、機器使用状況などを基に推計して概算値を把握している場合</t>
    <rPh sb="0" eb="2">
      <t>カキ</t>
    </rPh>
    <rPh sb="3" eb="4">
      <t>クワ</t>
    </rPh>
    <rPh sb="7" eb="9">
      <t>タテモノ</t>
    </rPh>
    <rPh sb="12" eb="14">
      <t>リヨウ</t>
    </rPh>
    <rPh sb="14" eb="15">
      <t>サキ</t>
    </rPh>
    <rPh sb="20" eb="21">
      <t>オモ</t>
    </rPh>
    <rPh sb="22" eb="24">
      <t>ケイトウ</t>
    </rPh>
    <rPh sb="25" eb="27">
      <t>ヨウト</t>
    </rPh>
    <rPh sb="35" eb="38">
      <t>ショウヒリョウ</t>
    </rPh>
    <rPh sb="40" eb="42">
      <t>キキ</t>
    </rPh>
    <rPh sb="42" eb="44">
      <t>シヨウ</t>
    </rPh>
    <rPh sb="44" eb="46">
      <t>ジョウキョウ</t>
    </rPh>
    <rPh sb="49" eb="50">
      <t>モト</t>
    </rPh>
    <rPh sb="51" eb="53">
      <t>スイケイ</t>
    </rPh>
    <rPh sb="55" eb="58">
      <t>ガイサンチ</t>
    </rPh>
    <rPh sb="59" eb="61">
      <t>ハアク</t>
    </rPh>
    <rPh sb="65" eb="67">
      <t>バアイ</t>
    </rPh>
    <phoneticPr fontId="2"/>
  </si>
  <si>
    <t>・目標・基準空気比の範囲外である場合
・対策の実施状況を把握していない場合</t>
    <rPh sb="20" eb="22">
      <t>タイサク</t>
    </rPh>
    <rPh sb="23" eb="27">
      <t>ジッシジョウキョウ</t>
    </rPh>
    <phoneticPr fontId="2"/>
  </si>
  <si>
    <t>・実施していない場合
・対策の実施状況を把握していない場合</t>
    <phoneticPr fontId="2"/>
  </si>
  <si>
    <t>実施（把握）していない</t>
    <rPh sb="3" eb="5">
      <t>ハアク</t>
    </rPh>
    <phoneticPr fontId="2"/>
  </si>
  <si>
    <t>・会議等を設置・開催していない場合
・対策の実施状況を把握していない場合</t>
    <rPh sb="19" eb="21">
      <t>タイサク</t>
    </rPh>
    <rPh sb="22" eb="26">
      <t>ジッシジョウキョウ</t>
    </rPh>
    <rPh sb="27" eb="29">
      <t>ハアク</t>
    </rPh>
    <rPh sb="34" eb="36">
      <t>バアイ</t>
    </rPh>
    <phoneticPr fontId="2"/>
  </si>
  <si>
    <t>実施（把握）していない</t>
    <rPh sb="3" eb="5">
      <t>ハアク</t>
    </rPh>
    <phoneticPr fontId="2"/>
  </si>
  <si>
    <t>・計画の策定及び保守・点検を実施していない場合
・対策の実施状況を把握していない場合</t>
    <rPh sb="25" eb="27">
      <t>タイサク</t>
    </rPh>
    <rPh sb="28" eb="32">
      <t>ジッシジョウキョウ</t>
    </rPh>
    <rPh sb="33" eb="35">
      <t>ハアク</t>
    </rPh>
    <rPh sb="40" eb="42">
      <t>バアイ</t>
    </rPh>
    <phoneticPr fontId="2"/>
  </si>
  <si>
    <t>60%以上で実施済み</t>
    <rPh sb="6" eb="8">
      <t>ジッシ</t>
    </rPh>
    <rPh sb="8" eb="9">
      <t>ズ</t>
    </rPh>
    <phoneticPr fontId="2"/>
  </si>
  <si>
    <t>・照明の0～２0%未満でLEDを導入している場合
・対策の実施状況を把握していない場合</t>
    <rPh sb="9" eb="11">
      <t>ミマン</t>
    </rPh>
    <rPh sb="22" eb="24">
      <t>バアイ</t>
    </rPh>
    <rPh sb="31" eb="33">
      <t>ジョウキョウ</t>
    </rPh>
    <rPh sb="42" eb="43">
      <t>ゴウ</t>
    </rPh>
    <phoneticPr fontId="2"/>
  </si>
  <si>
    <t>電動化の対象となる設備がない場合</t>
    <phoneticPr fontId="2"/>
  </si>
  <si>
    <t>空調が必要な高発熱領域及び大空間が存在しない場合</t>
    <phoneticPr fontId="2"/>
  </si>
  <si>
    <t>実施（把握）していない</t>
    <rPh sb="0" eb="2">
      <t>ジッシ</t>
    </rPh>
    <rPh sb="3" eb="5">
      <t>ハアク</t>
    </rPh>
    <phoneticPr fontId="2"/>
  </si>
  <si>
    <t>該当なし</t>
    <phoneticPr fontId="2"/>
  </si>
  <si>
    <t>実施（把握）していない</t>
    <rPh sb="3" eb="5">
      <t>ハアク</t>
    </rPh>
    <phoneticPr fontId="2"/>
  </si>
  <si>
    <t>・換気ファンの20%未満で実施している場合
・対策の実施状況を把握していない場合</t>
    <rPh sb="38" eb="40">
      <t>バアイ</t>
    </rPh>
    <phoneticPr fontId="2"/>
  </si>
  <si>
    <t>・蒸気ボイラーに蒸気圧力による台数制御が導入されていない場合
・対策の実施状況を把握していない場合</t>
  </si>
  <si>
    <t>・圧力を調整していない場合
・対策の実施状況を把握していない場合</t>
  </si>
  <si>
    <t>・バルブ・フランジの概ね０～20％未満が保温されている場合
・対策の実施状況を把握していない場合</t>
    <rPh sb="20" eb="22">
      <t>ホオン</t>
    </rPh>
    <phoneticPr fontId="2"/>
  </si>
  <si>
    <t>・蒸気配管及びバルブ・スチームトラップからの漏れ点検を実施していない場合
・対策の実施状況を把握していない場合</t>
  </si>
  <si>
    <t>・蒸気使用設備の20%未満で導入済みの場合もしくは蒸気ドレンを全く回収していない場合
・対策の実施状況を把握していない場合</t>
    <rPh sb="25" eb="27">
      <t>ジョウキ</t>
    </rPh>
    <rPh sb="31" eb="32">
      <t>マッタ</t>
    </rPh>
    <rPh sb="33" eb="35">
      <t>カイシュウ</t>
    </rPh>
    <rPh sb="40" eb="42">
      <t>バアイ</t>
    </rPh>
    <phoneticPr fontId="2"/>
  </si>
  <si>
    <t>・エアコンプレッサーに台数制御が導入されていない場合
・対策の実施状況を把握していない場合</t>
  </si>
  <si>
    <t>・圧力を調整していない場合
・対策の実施状況を把握していない場合</t>
    <rPh sb="1" eb="3">
      <t>アツリョク</t>
    </rPh>
    <rPh sb="4" eb="6">
      <t>チョウセイ</t>
    </rPh>
    <rPh sb="11" eb="13">
      <t>バアイ</t>
    </rPh>
    <phoneticPr fontId="2"/>
  </si>
  <si>
    <t>・圧縮空気配管及びバルブからの漏れ点検を実施していない場合
・対策の実施状況を把握していない場合</t>
  </si>
  <si>
    <t>・油圧・空圧駆動成形機等の0～20%未満で実施済みの場合
・対策の実施状況を把握していない場合</t>
    <phoneticPr fontId="2"/>
  </si>
  <si>
    <r>
      <t>【対策実施の把握】
・上記の対策を実施することが記載された「管理標準</t>
    </r>
    <r>
      <rPr>
        <vertAlign val="superscript"/>
        <sz val="10.5"/>
        <color theme="1"/>
        <rFont val="BIZ UDP明朝 Medium"/>
        <family val="1"/>
        <charset val="128"/>
      </rPr>
      <t>※</t>
    </r>
    <r>
      <rPr>
        <sz val="10.5"/>
        <color theme="1"/>
        <rFont val="BIZ UDP明朝 Medium"/>
        <family val="1"/>
        <charset val="128"/>
      </rPr>
      <t>」又は対策実施状況を示す資料等</t>
    </r>
    <rPh sb="36" eb="37">
      <t>マタ</t>
    </rPh>
    <phoneticPr fontId="2"/>
  </si>
  <si>
    <t>特定の空気比で操業する必要がある場合
例：雰囲気炉の場合</t>
    <rPh sb="0" eb="2">
      <t>トクテイ</t>
    </rPh>
    <rPh sb="3" eb="5">
      <t>クウキ</t>
    </rPh>
    <rPh sb="5" eb="6">
      <t>ヒ</t>
    </rPh>
    <rPh sb="7" eb="9">
      <t>ソウギョウ</t>
    </rPh>
    <rPh sb="11" eb="13">
      <t>ヒツヨウ</t>
    </rPh>
    <rPh sb="16" eb="18">
      <t>バアイ</t>
    </rPh>
    <rPh sb="21" eb="24">
      <t>フンイキ</t>
    </rPh>
    <rPh sb="24" eb="25">
      <t>ロ</t>
    </rPh>
    <phoneticPr fontId="2"/>
  </si>
  <si>
    <t>80%、概ね</t>
    <rPh sb="4" eb="5">
      <t>オオム</t>
    </rPh>
    <phoneticPr fontId="2"/>
  </si>
  <si>
    <t>60%半数以上</t>
    <rPh sb="3" eb="5">
      <t>ハンスウ</t>
    </rPh>
    <rPh sb="5" eb="7">
      <t>イジョウ</t>
    </rPh>
    <phoneticPr fontId="2"/>
  </si>
  <si>
    <t>40%半数程度</t>
    <rPh sb="3" eb="5">
      <t>ハンスウ</t>
    </rPh>
    <rPh sb="5" eb="7">
      <t>テイド</t>
    </rPh>
    <phoneticPr fontId="2"/>
  </si>
  <si>
    <t>20%一部実施</t>
    <rPh sb="3" eb="7">
      <t>イチブジッシ</t>
    </rPh>
    <phoneticPr fontId="2"/>
  </si>
  <si>
    <t>実施していない</t>
    <rPh sb="0" eb="2">
      <t>ジッシ</t>
    </rPh>
    <phoneticPr fontId="2"/>
  </si>
  <si>
    <t>該当なし（評価外）</t>
    <rPh sb="0" eb="2">
      <t>ガイトウ</t>
    </rPh>
    <rPh sb="5" eb="7">
      <t>ヒョウカ</t>
    </rPh>
    <rPh sb="7" eb="8">
      <t>ガイ</t>
    </rPh>
    <phoneticPr fontId="2"/>
  </si>
  <si>
    <t>実施済み</t>
    <rPh sb="0" eb="2">
      <t>ジッシ</t>
    </rPh>
    <rPh sb="2" eb="3">
      <t>ズ</t>
    </rPh>
    <phoneticPr fontId="2"/>
  </si>
  <si>
    <t>（１）根拠資料一覧（設備の保有状況や性能の把握）</t>
    <rPh sb="3" eb="5">
      <t>コンキョ</t>
    </rPh>
    <rPh sb="5" eb="7">
      <t>シリョウ</t>
    </rPh>
    <rPh sb="7" eb="9">
      <t>イチラン</t>
    </rPh>
    <rPh sb="10" eb="12">
      <t>セツビ</t>
    </rPh>
    <rPh sb="13" eb="15">
      <t>ホユウ</t>
    </rPh>
    <rPh sb="15" eb="17">
      <t>ジョウキョウ</t>
    </rPh>
    <rPh sb="18" eb="20">
      <t>セイノウ</t>
    </rPh>
    <rPh sb="21" eb="23">
      <t>ハアク</t>
    </rPh>
    <phoneticPr fontId="2"/>
  </si>
  <si>
    <t>保守・点検計画の策定及び実施</t>
    <phoneticPr fontId="1"/>
  </si>
  <si>
    <t>冷凍機の冷却水温度設定値の調整</t>
    <phoneticPr fontId="1"/>
  </si>
  <si>
    <t>熱源機器の冷温水出口温度設定値の調整</t>
    <phoneticPr fontId="1"/>
  </si>
  <si>
    <t>熱源不要期間の熱源機器等停止</t>
    <phoneticPr fontId="1"/>
  </si>
  <si>
    <t>空調機の変風量システムの導入</t>
    <phoneticPr fontId="1"/>
  </si>
  <si>
    <t>局所冷暖房設備の導入</t>
    <phoneticPr fontId="1"/>
  </si>
  <si>
    <t>高効率照明器具の導入</t>
    <phoneticPr fontId="1"/>
  </si>
  <si>
    <t>照度条件の緩和</t>
    <phoneticPr fontId="1"/>
  </si>
  <si>
    <t>高効率ポンプの導入</t>
    <phoneticPr fontId="1"/>
  </si>
  <si>
    <t>蒸気ボイラーの空気比の管理</t>
    <phoneticPr fontId="1"/>
  </si>
  <si>
    <t>蒸気ボイラーの台数制御の導入</t>
    <phoneticPr fontId="1"/>
  </si>
  <si>
    <t>蒸気配管・バルブ・スチームトラップからの漏れ点検</t>
    <phoneticPr fontId="1"/>
  </si>
  <si>
    <t>エアコンプレッサーの設定圧力の適正化</t>
    <phoneticPr fontId="1"/>
  </si>
  <si>
    <r>
      <t>CO</t>
    </r>
    <r>
      <rPr>
        <vertAlign val="subscript"/>
        <sz val="10.5"/>
        <color theme="1"/>
        <rFont val="BIZ UDP明朝 Medium"/>
        <family val="1"/>
        <charset val="128"/>
      </rPr>
      <t>2</t>
    </r>
    <r>
      <rPr>
        <sz val="10.5"/>
        <color theme="1"/>
        <rFont val="BIZ UDP明朝 Medium"/>
        <family val="1"/>
        <charset val="128"/>
      </rPr>
      <t>削減推進会議等の設置及び開催</t>
    </r>
    <rPh sb="3" eb="5">
      <t>サクゲン</t>
    </rPh>
    <phoneticPr fontId="1"/>
  </si>
  <si>
    <r>
      <t>CO</t>
    </r>
    <r>
      <rPr>
        <vertAlign val="subscript"/>
        <sz val="10.5"/>
        <color theme="1"/>
        <rFont val="BIZ UDP明朝 Medium"/>
        <family val="1"/>
        <charset val="128"/>
      </rPr>
      <t>2</t>
    </r>
    <r>
      <rPr>
        <sz val="10.5"/>
        <color theme="1"/>
        <rFont val="BIZ UDP明朝 Medium"/>
        <family val="1"/>
        <charset val="128"/>
      </rPr>
      <t>削減目標、計画の策定及び実績の集約・評価の実施</t>
    </r>
    <rPh sb="11" eb="13">
      <t>サクテイ</t>
    </rPh>
    <phoneticPr fontId="1"/>
  </si>
  <si>
    <t>No.</t>
    <phoneticPr fontId="2"/>
  </si>
  <si>
    <t>根拠資料名</t>
    <rPh sb="0" eb="2">
      <t>コンキョ</t>
    </rPh>
    <rPh sb="2" eb="4">
      <t>シリョウ</t>
    </rPh>
    <rPh sb="4" eb="5">
      <t>メイ</t>
    </rPh>
    <phoneticPr fontId="2"/>
  </si>
  <si>
    <t>（３）対策の実施状況の点検</t>
    <rPh sb="3" eb="5">
      <t>タイサク</t>
    </rPh>
    <rPh sb="6" eb="8">
      <t>ジッシ</t>
    </rPh>
    <rPh sb="8" eb="10">
      <t>ジョウキョウ</t>
    </rPh>
    <rPh sb="11" eb="13">
      <t>テンケン</t>
    </rPh>
    <phoneticPr fontId="2"/>
  </si>
  <si>
    <t>（書ききれない場合はここに列挙して下さい。）</t>
    <rPh sb="1" eb="2">
      <t>カ</t>
    </rPh>
    <rPh sb="7" eb="9">
      <t>バアイ</t>
    </rPh>
    <rPh sb="13" eb="15">
      <t>レッキョ</t>
    </rPh>
    <rPh sb="17" eb="18">
      <t>クダ</t>
    </rPh>
    <phoneticPr fontId="2"/>
  </si>
  <si>
    <t>（２）根拠資料一覧（対策の実施状況の把握）</t>
    <rPh sb="3" eb="5">
      <t>コンキョ</t>
    </rPh>
    <rPh sb="5" eb="7">
      <t>シリョウ</t>
    </rPh>
    <rPh sb="7" eb="9">
      <t>イチラン</t>
    </rPh>
    <rPh sb="10" eb="12">
      <t>タイサク</t>
    </rPh>
    <rPh sb="13" eb="17">
      <t>ジッシジョウキョウ</t>
    </rPh>
    <rPh sb="18" eb="20">
      <t>ハアク</t>
    </rPh>
    <phoneticPr fontId="2"/>
  </si>
  <si>
    <t>保有する設備にチェックを入れた場合、右欄に具体的な設備名を入力してください。</t>
    <rPh sb="0" eb="2">
      <t>ホユウ</t>
    </rPh>
    <rPh sb="4" eb="6">
      <t>セツビ</t>
    </rPh>
    <rPh sb="12" eb="13">
      <t>イ</t>
    </rPh>
    <rPh sb="15" eb="17">
      <t>バアイ</t>
    </rPh>
    <rPh sb="18" eb="19">
      <t>ミギ</t>
    </rPh>
    <rPh sb="19" eb="20">
      <t>ラン</t>
    </rPh>
    <rPh sb="21" eb="24">
      <t>グタイテキ</t>
    </rPh>
    <rPh sb="25" eb="27">
      <t>セツビ</t>
    </rPh>
    <rPh sb="27" eb="28">
      <t>メイ</t>
    </rPh>
    <rPh sb="29" eb="31">
      <t>ニュウリョク</t>
    </rPh>
    <phoneticPr fontId="2"/>
  </si>
  <si>
    <t>実施（把握）していない</t>
    <rPh sb="3" eb="5">
      <t>ハアク</t>
    </rPh>
    <phoneticPr fontId="2"/>
  </si>
  <si>
    <t>「工場等におけるエネルギーの使用の合理化に関する事業者の判断の基準」（令和2年4月1日一部改正、経済産業省）に基づき、事業者自らがエネルギー使用設備のエネルギー使用合理化のための管理要領（運転管理、計測・記録、保守・点検）を定めた「管理マニュアル」。</t>
  </si>
  <si>
    <t>・目標・基準空気比の範囲外である場合
・対策の実施状況を把握していない場合</t>
    <phoneticPr fontId="2"/>
  </si>
  <si>
    <r>
      <t>バルブ・フランジ</t>
    </r>
    <r>
      <rPr>
        <vertAlign val="superscript"/>
        <sz val="10.5"/>
        <color theme="1"/>
        <rFont val="BIZ UDP明朝 Medium"/>
        <family val="1"/>
        <charset val="128"/>
      </rPr>
      <t>※</t>
    </r>
    <r>
      <rPr>
        <sz val="10.5"/>
        <color theme="1"/>
        <rFont val="BIZ UDP明朝 Medium"/>
        <family val="1"/>
        <charset val="128"/>
      </rPr>
      <t>の概ね80％以上が保温されている場合</t>
    </r>
    <rPh sb="18" eb="20">
      <t>ホオン</t>
    </rPh>
    <phoneticPr fontId="2"/>
  </si>
  <si>
    <t>※</t>
    <phoneticPr fontId="2"/>
  </si>
  <si>
    <t>機器の導入（更新）時期や性能を把握していない場合</t>
    <phoneticPr fontId="2"/>
  </si>
  <si>
    <t>↑設備の例</t>
    <rPh sb="1" eb="3">
      <t>セツビ</t>
    </rPh>
    <rPh sb="4" eb="5">
      <t>レイ</t>
    </rPh>
    <phoneticPr fontId="2"/>
  </si>
  <si>
    <t>↑（１）根拠資料一覧（設備の保有状況や性能の把握）</t>
    <phoneticPr fontId="2"/>
  </si>
  <si>
    <t>その他</t>
    <rPh sb="2" eb="3">
      <t>タ</t>
    </rPh>
    <phoneticPr fontId="2"/>
  </si>
  <si>
    <t>↑（２）根拠資料一覧（対策の実施状況の把握）</t>
    <phoneticPr fontId="2"/>
  </si>
  <si>
    <t>省エネルギー対策の点検表【第２区分】</t>
    <rPh sb="13" eb="14">
      <t>ダイ</t>
    </rPh>
    <rPh sb="15" eb="17">
      <t>クブン</t>
    </rPh>
    <phoneticPr fontId="2"/>
  </si>
  <si>
    <t>下記に加えて、下記の詳細な削減計画に基づき、効果検証、見直しが行われている。</t>
    <rPh sb="7" eb="9">
      <t>カキ</t>
    </rPh>
    <rPh sb="10" eb="12">
      <t>ショウサイ</t>
    </rPh>
    <rPh sb="18" eb="19">
      <t>モト</t>
    </rPh>
    <rPh sb="22" eb="24">
      <t>コウカ</t>
    </rPh>
    <rPh sb="24" eb="26">
      <t>ケンショウ</t>
    </rPh>
    <rPh sb="27" eb="29">
      <t>ミナオ</t>
    </rPh>
    <rPh sb="31" eb="32">
      <t>オコナ</t>
    </rPh>
    <phoneticPr fontId="2"/>
  </si>
  <si>
    <t>詳細な改善計画の実施</t>
    <rPh sb="0" eb="2">
      <t>ショウサイ</t>
    </rPh>
    <rPh sb="3" eb="5">
      <t>カイゼン</t>
    </rPh>
    <rPh sb="5" eb="7">
      <t>ケイカク</t>
    </rPh>
    <rPh sb="8" eb="10">
      <t>ジッシ</t>
    </rPh>
    <phoneticPr fontId="2"/>
  </si>
  <si>
    <t>下記に加えて、下記の詳細な削減計画に基づき、改善の実施が行われている。</t>
    <rPh sb="7" eb="9">
      <t>カキ</t>
    </rPh>
    <rPh sb="10" eb="12">
      <t>ショウサイ</t>
    </rPh>
    <rPh sb="18" eb="19">
      <t>モト</t>
    </rPh>
    <rPh sb="22" eb="24">
      <t>カイゼン</t>
    </rPh>
    <rPh sb="25" eb="27">
      <t>ジッシ</t>
    </rPh>
    <rPh sb="28" eb="29">
      <t>オコナ</t>
    </rPh>
    <phoneticPr fontId="2"/>
  </si>
  <si>
    <t>詳細な改善計画の策定</t>
    <rPh sb="0" eb="2">
      <t>ショウサイ</t>
    </rPh>
    <rPh sb="3" eb="5">
      <t>カイゼン</t>
    </rPh>
    <rPh sb="5" eb="7">
      <t>ケイカク</t>
    </rPh>
    <rPh sb="8" eb="10">
      <t>サクテイ</t>
    </rPh>
    <phoneticPr fontId="2"/>
  </si>
  <si>
    <t>下記に加えて、役員又は地球温暖化対策推進者のもと、機器の更新計画や管理運用計画など、より詳細な削減計画が策定されている。</t>
    <rPh sb="0" eb="2">
      <t>カキ</t>
    </rPh>
    <rPh sb="3" eb="4">
      <t>クワ</t>
    </rPh>
    <rPh sb="25" eb="27">
      <t>キキ</t>
    </rPh>
    <rPh sb="28" eb="30">
      <t>コウシン</t>
    </rPh>
    <rPh sb="30" eb="32">
      <t>ケイカク</t>
    </rPh>
    <rPh sb="33" eb="35">
      <t>カンリ</t>
    </rPh>
    <rPh sb="35" eb="37">
      <t>ウンヨウ</t>
    </rPh>
    <rPh sb="37" eb="39">
      <t>ケイカク</t>
    </rPh>
    <rPh sb="44" eb="46">
      <t>ショウサイ</t>
    </rPh>
    <rPh sb="47" eb="49">
      <t>サクゲン</t>
    </rPh>
    <rPh sb="49" eb="51">
      <t>ケイカク</t>
    </rPh>
    <rPh sb="52" eb="54">
      <t>サクテイ</t>
    </rPh>
    <phoneticPr fontId="2"/>
  </si>
  <si>
    <t>下記に加えて、地球温暖化対策計画書制度における目標の設定、計画の立案、実績の評価について、役員又は地球温暖化対策推進者等との情報共有が行われている。（実績の評価についても必ず共有が行われていること。）</t>
    <rPh sb="0" eb="2">
      <t>カキ</t>
    </rPh>
    <rPh sb="3" eb="4">
      <t>クワ</t>
    </rPh>
    <rPh sb="23" eb="25">
      <t>モクヒョウ</t>
    </rPh>
    <rPh sb="45" eb="47">
      <t>ヤクイン</t>
    </rPh>
    <rPh sb="59" eb="60">
      <t>ナド</t>
    </rPh>
    <rPh sb="62" eb="64">
      <t>ジョウホウ</t>
    </rPh>
    <rPh sb="64" eb="66">
      <t>キョウユウ</t>
    </rPh>
    <rPh sb="67" eb="68">
      <t>オコナ</t>
    </rPh>
    <rPh sb="75" eb="77">
      <t>ジッセキ</t>
    </rPh>
    <rPh sb="78" eb="80">
      <t>ヒョウカ</t>
    </rPh>
    <rPh sb="85" eb="86">
      <t>カナラ</t>
    </rPh>
    <rPh sb="87" eb="89">
      <t>キョウユウ</t>
    </rPh>
    <rPh sb="90" eb="91">
      <t>オコナ</t>
    </rPh>
    <phoneticPr fontId="2"/>
  </si>
  <si>
    <t>計画書の提出のみ</t>
    <rPh sb="0" eb="3">
      <t>ケイカクショ</t>
    </rPh>
    <rPh sb="4" eb="6">
      <t>テイシュツ</t>
    </rPh>
    <phoneticPr fontId="2"/>
  </si>
  <si>
    <t>地球温暖化対策計画書制度による目標の設定、計画の立案、実績の評価を行っている。</t>
    <rPh sb="0" eb="2">
      <t>チキュウ</t>
    </rPh>
    <rPh sb="2" eb="5">
      <t>オンダンカ</t>
    </rPh>
    <rPh sb="5" eb="7">
      <t>タイサク</t>
    </rPh>
    <rPh sb="7" eb="9">
      <t>ケイカク</t>
    </rPh>
    <rPh sb="9" eb="10">
      <t>ショ</t>
    </rPh>
    <rPh sb="10" eb="12">
      <t>セイド</t>
    </rPh>
    <rPh sb="15" eb="17">
      <t>モクヒョウ</t>
    </rPh>
    <rPh sb="18" eb="20">
      <t>セッテイ</t>
    </rPh>
    <rPh sb="27" eb="29">
      <t>ジッセキ</t>
    </rPh>
    <rPh sb="30" eb="32">
      <t>ヒョウカ</t>
    </rPh>
    <rPh sb="33" eb="34">
      <t>オコナ</t>
    </rPh>
    <phoneticPr fontId="2"/>
  </si>
  <si>
    <t>・加熱設備の０～20%未満に排熱回収設備が導入されている場合
・対策の実施状況を把握していない場合</t>
    <phoneticPr fontId="2"/>
  </si>
  <si>
    <t>・加熱設備の空運転時間を短縮していない場合
・対策の実施状況を把握していない場合</t>
    <phoneticPr fontId="2"/>
  </si>
  <si>
    <t>・加熱設備に対して、被加熱物・被冷却物の装てん方法の調整をしていない場合
・対策の実施状況を把握していない場合</t>
    <phoneticPr fontId="2"/>
  </si>
  <si>
    <t>・加熱設備又は熱利用設備に対して断熱を強化していない場合
・対策の実施状況を把握していない場合</t>
    <phoneticPr fontId="2"/>
  </si>
  <si>
    <t>・実施していない場合
・対策の実施状況を把握していない場合</t>
    <phoneticPr fontId="2"/>
  </si>
  <si>
    <t>間欠運転可能なものがない場合
例：定格で運用する必要がある設備</t>
    <rPh sb="15" eb="16">
      <t>レイ</t>
    </rPh>
    <rPh sb="17" eb="19">
      <t>テイカク</t>
    </rPh>
    <rPh sb="20" eb="22">
      <t>ウンヨウ</t>
    </rPh>
    <rPh sb="24" eb="26">
      <t>ヒツヨウ</t>
    </rPh>
    <rPh sb="29" eb="31">
      <t>セツビ</t>
    </rPh>
    <phoneticPr fontId="2"/>
  </si>
  <si>
    <t>以下のいずれかを全て検討し、実施している場合
・ブロワ化
・省エネノズルの採用
・吹付け範囲、噴射時間の調整</t>
    <rPh sb="8" eb="9">
      <t>スベ</t>
    </rPh>
    <rPh sb="10" eb="12">
      <t>ケントウ</t>
    </rPh>
    <phoneticPr fontId="2"/>
  </si>
  <si>
    <t>以下のいずれかを一部で検討し、実施している場合
・ブロワ化
・省エネノズルの採用
・吹付け範囲、噴射時間の調整</t>
    <rPh sb="8" eb="10">
      <t>イチブ</t>
    </rPh>
    <rPh sb="11" eb="13">
      <t>ケントウ</t>
    </rPh>
    <rPh sb="15" eb="17">
      <t>ジッシ</t>
    </rPh>
    <phoneticPr fontId="2"/>
  </si>
  <si>
    <t>以下を全て実施していない場合又は対策の実施状況を把握していない場合
・ブロワ化
・省エネノズルの採用
・吹付け範囲、噴射時間の調整</t>
    <rPh sb="14" eb="15">
      <t>マタ</t>
    </rPh>
    <phoneticPr fontId="2"/>
  </si>
  <si>
    <t>空気比を管理すべき蒸気ボイラーがない場合
例：電気式の場合</t>
    <rPh sb="0" eb="2">
      <t>クウキ</t>
    </rPh>
    <rPh sb="2" eb="3">
      <t>ヒ</t>
    </rPh>
    <rPh sb="4" eb="6">
      <t>カンリ</t>
    </rPh>
    <rPh sb="9" eb="11">
      <t>ジョウキ</t>
    </rPh>
    <rPh sb="18" eb="20">
      <t>バアイ</t>
    </rPh>
    <phoneticPr fontId="2"/>
  </si>
  <si>
    <t>割合は、冷凍冷蔵設備に係る圧縮機の電動機出力、又は台数（出力による判断が困難な場合）により判断する。</t>
    <rPh sb="25" eb="26">
      <t>ダイ</t>
    </rPh>
    <phoneticPr fontId="2"/>
  </si>
  <si>
    <t>割合は、対策を実施したポンプの電動機出力、又は台数（出力による判断が困難な場合）により判断する。</t>
    <phoneticPr fontId="2"/>
  </si>
  <si>
    <t>・フィルターの清掃を実施していない場合
・対策の実施状況を把握していない場合</t>
    <rPh sb="21" eb="23">
      <t>タイサク</t>
    </rPh>
    <rPh sb="24" eb="28">
      <t>ジッシジョウキョウ</t>
    </rPh>
    <rPh sb="29" eb="31">
      <t>ハアク</t>
    </rPh>
    <rPh sb="36" eb="38">
      <t>バアイ</t>
    </rPh>
    <phoneticPr fontId="2"/>
  </si>
  <si>
    <t>空調が必要な高発熱領域及び大空間において、以下を実施していない場合又は対策の実施状況を把握していない場合
　・局所冷暖房の導入
　・高発熱領域の集約</t>
    <rPh sb="33" eb="34">
      <t>マタ</t>
    </rPh>
    <rPh sb="35" eb="37">
      <t>タイサク</t>
    </rPh>
    <rPh sb="38" eb="42">
      <t>ジッシジョウキョウ</t>
    </rPh>
    <rPh sb="43" eb="45">
      <t>ハアク</t>
    </rPh>
    <rPh sb="50" eb="52">
      <t>バアイ</t>
    </rPh>
    <phoneticPr fontId="2"/>
  </si>
  <si>
    <t>導入可能な屋根がない場合
例：ソーラーパネル等が既に設置済の場合</t>
    <rPh sb="13" eb="14">
      <t>レイ</t>
    </rPh>
    <rPh sb="22" eb="23">
      <t>トウ</t>
    </rPh>
    <rPh sb="24" eb="25">
      <t>スデ</t>
    </rPh>
    <rPh sb="26" eb="28">
      <t>セッチ</t>
    </rPh>
    <rPh sb="28" eb="29">
      <t>スミ</t>
    </rPh>
    <rPh sb="30" eb="32">
      <t>バアイ</t>
    </rPh>
    <phoneticPr fontId="2"/>
  </si>
  <si>
    <t>・空調エリアの総面積に対して20%未満で実施済みの場合
・対策の実施状況を把握していない場合</t>
    <rPh sb="17" eb="19">
      <t>ミマン</t>
    </rPh>
    <phoneticPr fontId="2"/>
  </si>
  <si>
    <t>熱源機器（蒸気ボイラーを除く）の冷温水出口温度を緩和することで、効率が良くなる。季節や空調の負荷状況に応じて、熱源機器の冷温水出口温度設定を調整する。
室内環境を適正に管理できる範囲で、冷房運転では冷水出口温度を高めに設定し、暖房運転では温水出口温度を低めに設定することで、動力低減につながる。</t>
    <phoneticPr fontId="2"/>
  </si>
  <si>
    <t>・冷温水出口温度設定値が調整されていない場合
・対策の実施状況を把握していない場合</t>
    <phoneticPr fontId="2"/>
  </si>
  <si>
    <t>空気比を管理すべき熱源機器がない場合
（例：電気式の場合）</t>
    <rPh sb="0" eb="2">
      <t>クウキ</t>
    </rPh>
    <rPh sb="2" eb="3">
      <t>ヒ</t>
    </rPh>
    <rPh sb="4" eb="6">
      <t>カンリ</t>
    </rPh>
    <rPh sb="20" eb="21">
      <t>レイ</t>
    </rPh>
    <rPh sb="22" eb="24">
      <t>デンキ</t>
    </rPh>
    <rPh sb="24" eb="25">
      <t>シキ</t>
    </rPh>
    <rPh sb="26" eb="28">
      <t>バアイ</t>
    </rPh>
    <phoneticPr fontId="2"/>
  </si>
  <si>
    <r>
      <t>加熱設備の80%以上</t>
    </r>
    <r>
      <rPr>
        <vertAlign val="superscript"/>
        <sz val="10.5"/>
        <color theme="1"/>
        <rFont val="BIZ UDP明朝 Medium"/>
        <family val="1"/>
        <charset val="128"/>
      </rPr>
      <t>※</t>
    </r>
    <r>
      <rPr>
        <sz val="10.5"/>
        <color theme="1"/>
        <rFont val="BIZ UDP明朝 Medium"/>
        <family val="1"/>
        <charset val="128"/>
      </rPr>
      <t>に排熱回収設備が導入されている場合</t>
    </r>
    <phoneticPr fontId="2"/>
  </si>
  <si>
    <r>
      <t>被加熱物又は被冷却物の量及び炉内配置の見直しを実施することで、過大負荷や過小負荷の防止が可能となり、CO</t>
    </r>
    <r>
      <rPr>
        <vertAlign val="subscript"/>
        <sz val="10.5"/>
        <color theme="1"/>
        <rFont val="BIZ UDP明朝 Medium"/>
        <family val="1"/>
        <charset val="128"/>
      </rPr>
      <t>2</t>
    </r>
    <r>
      <rPr>
        <sz val="10.5"/>
        <color theme="1"/>
        <rFont val="BIZ UDP明朝 Medium"/>
        <family val="1"/>
        <charset val="128"/>
      </rPr>
      <t>排出量の削減につながる。</t>
    </r>
    <phoneticPr fontId="2"/>
  </si>
  <si>
    <t>・加熱設備又は熱利用設備に対し、炉体開口部の縮小・密閉をしていない場合
・対策の実施状況を把握していない場合</t>
    <phoneticPr fontId="2"/>
  </si>
  <si>
    <r>
      <t>「燃焼温度の低下」、「排ガス量の増加」、「機器効率の低下」等が低減され、エネルギー消費量の削減が可能となり、CO</t>
    </r>
    <r>
      <rPr>
        <vertAlign val="subscript"/>
        <sz val="10.5"/>
        <color theme="1"/>
        <rFont val="BIZ UDP明朝 Medium"/>
        <family val="1"/>
        <charset val="128"/>
      </rPr>
      <t>2</t>
    </r>
    <r>
      <rPr>
        <sz val="10.5"/>
        <color theme="1"/>
        <rFont val="BIZ UDP明朝 Medium"/>
        <family val="1"/>
        <charset val="128"/>
      </rPr>
      <t>排出量の削減につながる。</t>
    </r>
    <phoneticPr fontId="2"/>
  </si>
  <si>
    <r>
      <t>ポンプ・ブロワ・ファンの間欠運転を実施することにより、ポンプ・ブロワ・ファンに係るエネルギー消費量を低減でき、CO</t>
    </r>
    <r>
      <rPr>
        <vertAlign val="subscript"/>
        <sz val="10.5"/>
        <color theme="1"/>
        <rFont val="BIZ UDP明朝 Medium"/>
        <family val="1"/>
        <charset val="128"/>
      </rPr>
      <t>2</t>
    </r>
    <r>
      <rPr>
        <sz val="10.5"/>
        <color theme="1"/>
        <rFont val="BIZ UDP明朝 Medium"/>
        <family val="1"/>
        <charset val="128"/>
      </rPr>
      <t>排出量の削減につながる。</t>
    </r>
    <phoneticPr fontId="2"/>
  </si>
  <si>
    <t>・間欠運転を実施していない場合
・対策の実施状況を把握していない場合</t>
    <phoneticPr fontId="2"/>
  </si>
  <si>
    <r>
      <t>生産プロセスにおける電動機で回転数を変更することが有効なものについては、インバータによる回転数制御を導入することで、電動機によるエネルギー消費量が低減でき、CO</t>
    </r>
    <r>
      <rPr>
        <vertAlign val="subscript"/>
        <sz val="10.5"/>
        <color theme="1"/>
        <rFont val="BIZ UDP明朝 Medium"/>
        <family val="1"/>
        <charset val="128"/>
      </rPr>
      <t>2</t>
    </r>
    <r>
      <rPr>
        <sz val="10.5"/>
        <color theme="1"/>
        <rFont val="BIZ UDP明朝 Medium"/>
        <family val="1"/>
        <charset val="128"/>
      </rPr>
      <t>排出量の削減につながる。</t>
    </r>
    <phoneticPr fontId="2"/>
  </si>
  <si>
    <r>
      <t>高効率な電動機を導入することで、生産プロセスに係るエネルギー消費量が低減でき、CO</t>
    </r>
    <r>
      <rPr>
        <vertAlign val="subscript"/>
        <sz val="10.5"/>
        <color theme="1"/>
        <rFont val="BIZ UDP明朝 Medium"/>
        <family val="1"/>
        <charset val="128"/>
      </rPr>
      <t>2</t>
    </r>
    <r>
      <rPr>
        <sz val="10.5"/>
        <color theme="1"/>
        <rFont val="BIZ UDP明朝 Medium"/>
        <family val="1"/>
        <charset val="128"/>
      </rPr>
      <t>排出量の削減につながる。</t>
    </r>
    <phoneticPr fontId="2"/>
  </si>
  <si>
    <r>
      <t>圧縮空気量を必要最小限にすることで、エアコンプレッサーのエネルギー消費量の低減ができ、CO</t>
    </r>
    <r>
      <rPr>
        <vertAlign val="subscript"/>
        <sz val="10.5"/>
        <color theme="1"/>
        <rFont val="BIZ UDP明朝 Medium"/>
        <family val="1"/>
        <charset val="128"/>
      </rPr>
      <t>2</t>
    </r>
    <r>
      <rPr>
        <sz val="10.5"/>
        <color theme="1"/>
        <rFont val="BIZ UDP明朝 Medium"/>
        <family val="1"/>
        <charset val="128"/>
      </rPr>
      <t>排出量の削減につながる。</t>
    </r>
    <phoneticPr fontId="2"/>
  </si>
  <si>
    <r>
      <t>エアコンプレッサーの設定圧力を適正に調整することで、エアコンプレッサーのエネルギー消費量が低減され、CO</t>
    </r>
    <r>
      <rPr>
        <vertAlign val="subscript"/>
        <sz val="10.5"/>
        <color theme="1"/>
        <rFont val="BIZ UDP明朝 Medium"/>
        <family val="1"/>
        <charset val="128"/>
      </rPr>
      <t>2</t>
    </r>
    <r>
      <rPr>
        <sz val="10.5"/>
        <color theme="1"/>
        <rFont val="BIZ UDP明朝 Medium"/>
        <family val="1"/>
        <charset val="128"/>
      </rPr>
      <t>排出量の削減につながる。</t>
    </r>
    <phoneticPr fontId="2"/>
  </si>
  <si>
    <r>
      <t>負荷に合わせた効率的な運転が可能となりCO</t>
    </r>
    <r>
      <rPr>
        <vertAlign val="subscript"/>
        <sz val="10.5"/>
        <color theme="1"/>
        <rFont val="BIZ UDP明朝 Medium"/>
        <family val="1"/>
        <charset val="128"/>
      </rPr>
      <t>2</t>
    </r>
    <r>
      <rPr>
        <sz val="10.5"/>
        <color theme="1"/>
        <rFont val="BIZ UDP明朝 Medium"/>
        <family val="1"/>
        <charset val="128"/>
      </rPr>
      <t>排出量の削減につながる。</t>
    </r>
    <phoneticPr fontId="2"/>
  </si>
  <si>
    <r>
      <t>高効率エアコンプレッサーを導入することで、エアコンプレッサーのエネルギー消費量が低減でき、CO</t>
    </r>
    <r>
      <rPr>
        <vertAlign val="subscript"/>
        <sz val="10.5"/>
        <color theme="1"/>
        <rFont val="BIZ UDP明朝 Medium"/>
        <family val="1"/>
        <charset val="128"/>
      </rPr>
      <t>2</t>
    </r>
    <r>
      <rPr>
        <sz val="10.5"/>
        <color theme="1"/>
        <rFont val="BIZ UDP明朝 Medium"/>
        <family val="1"/>
        <charset val="128"/>
      </rPr>
      <t>排出量の削減につながる。</t>
    </r>
    <phoneticPr fontId="2"/>
  </si>
  <si>
    <r>
      <t>定期的に点検することで、蒸気ボイラーのエネルギー消費量の増加を防ぐことができるためCO</t>
    </r>
    <r>
      <rPr>
        <vertAlign val="subscript"/>
        <sz val="10.5"/>
        <color theme="1"/>
        <rFont val="BIZ UDP明朝 Medium"/>
        <family val="1"/>
        <charset val="128"/>
      </rPr>
      <t>2</t>
    </r>
    <r>
      <rPr>
        <sz val="10.5"/>
        <color theme="1"/>
        <rFont val="BIZ UDP明朝 Medium"/>
        <family val="1"/>
        <charset val="128"/>
      </rPr>
      <t>排出量の削減につながる。</t>
    </r>
    <phoneticPr fontId="2"/>
  </si>
  <si>
    <r>
      <t>高効率蒸気ボイラーを導入することにより、蒸気ボイラーのエネルギー消費量の低減が可能となり、CO</t>
    </r>
    <r>
      <rPr>
        <vertAlign val="subscript"/>
        <sz val="10.5"/>
        <color theme="1"/>
        <rFont val="BIZ UDP明朝 Medium"/>
        <family val="1"/>
        <charset val="128"/>
      </rPr>
      <t>2</t>
    </r>
    <r>
      <rPr>
        <sz val="10.5"/>
        <color theme="1"/>
        <rFont val="BIZ UDP明朝 Medium"/>
        <family val="1"/>
        <charset val="128"/>
      </rPr>
      <t>排出量の削減につながる。</t>
    </r>
    <phoneticPr fontId="2"/>
  </si>
  <si>
    <r>
      <t>冷凍・冷蔵に係るエネルギー消費量の低減が可能となり、CO</t>
    </r>
    <r>
      <rPr>
        <vertAlign val="subscript"/>
        <sz val="10.5"/>
        <color theme="1"/>
        <rFont val="BIZ UDP明朝 Medium"/>
        <family val="1"/>
        <charset val="128"/>
      </rPr>
      <t>2</t>
    </r>
    <r>
      <rPr>
        <sz val="10.5"/>
        <color theme="1"/>
        <rFont val="BIZ UDP明朝 Medium"/>
        <family val="1"/>
        <charset val="128"/>
      </rPr>
      <t>排出量の削減につながる。</t>
    </r>
    <phoneticPr fontId="2"/>
  </si>
  <si>
    <r>
      <t>台数制御やインバータ制御を導入することで、負荷に合わせた効率的な運転が可能になり、CO</t>
    </r>
    <r>
      <rPr>
        <vertAlign val="subscript"/>
        <sz val="10.5"/>
        <color theme="1"/>
        <rFont val="BIZ UDP明朝 Medium"/>
        <family val="1"/>
        <charset val="128"/>
      </rPr>
      <t>2</t>
    </r>
    <r>
      <rPr>
        <sz val="10.5"/>
        <color theme="1"/>
        <rFont val="BIZ UDP明朝 Medium"/>
        <family val="1"/>
        <charset val="128"/>
      </rPr>
      <t>排出量の削減につながる。</t>
    </r>
    <phoneticPr fontId="2"/>
  </si>
  <si>
    <r>
      <t>すべてのポンプの系統に対して、80%以上</t>
    </r>
    <r>
      <rPr>
        <vertAlign val="superscript"/>
        <sz val="10.5"/>
        <color theme="1"/>
        <rFont val="BIZ UDP明朝 Medium"/>
        <family val="1"/>
        <charset val="128"/>
      </rPr>
      <t>※１</t>
    </r>
    <r>
      <rPr>
        <sz val="10.5"/>
        <color theme="1"/>
        <rFont val="BIZ UDP明朝 Medium"/>
        <family val="1"/>
        <charset val="128"/>
      </rPr>
      <t>で台数制御又はインバータによる流量制御が導入されている場合</t>
    </r>
    <phoneticPr fontId="2"/>
  </si>
  <si>
    <t>・すべてのポンプの系統に対して、20%未満で台数制御又はインバータによる流量制御が導入されている場合
・対策の実施状況を把握していない場合</t>
    <phoneticPr fontId="2"/>
  </si>
  <si>
    <r>
      <t>【対策実施の把握】
・上記の対策を実施することが記載された「管理標準</t>
    </r>
    <r>
      <rPr>
        <vertAlign val="superscript"/>
        <sz val="10.5"/>
        <color theme="1"/>
        <rFont val="BIZ UDP明朝 Medium"/>
        <family val="1"/>
        <charset val="128"/>
      </rPr>
      <t>※２</t>
    </r>
    <r>
      <rPr>
        <sz val="10.5"/>
        <color theme="1"/>
        <rFont val="BIZ UDP明朝 Medium"/>
        <family val="1"/>
        <charset val="128"/>
      </rPr>
      <t>」等
・当該設備への対策実施が分かる運転制御画面のコピー等 
・対策実施割合が分かる資料</t>
    </r>
    <phoneticPr fontId="2"/>
  </si>
  <si>
    <r>
      <t>高効率ポンプを導入することで、水搬送に係るエネルギー消費量を低減することができ、CO</t>
    </r>
    <r>
      <rPr>
        <vertAlign val="subscript"/>
        <sz val="10.5"/>
        <color theme="1"/>
        <rFont val="BIZ UDP明朝 Medium"/>
        <family val="1"/>
        <charset val="128"/>
      </rPr>
      <t>2</t>
    </r>
    <r>
      <rPr>
        <sz val="10.5"/>
        <color theme="1"/>
        <rFont val="BIZ UDP明朝 Medium"/>
        <family val="1"/>
        <charset val="128"/>
      </rPr>
      <t>排出量の削減につながる。</t>
    </r>
    <phoneticPr fontId="2"/>
  </si>
  <si>
    <r>
      <t>・照明に係るエネルギー消費量が低減され、CO</t>
    </r>
    <r>
      <rPr>
        <vertAlign val="subscript"/>
        <sz val="10.5"/>
        <color theme="1"/>
        <rFont val="BIZ UDP明朝 Medium"/>
        <family val="1"/>
        <charset val="128"/>
      </rPr>
      <t>2</t>
    </r>
    <r>
      <rPr>
        <sz val="10.5"/>
        <color theme="1"/>
        <rFont val="BIZ UDP明朝 Medium"/>
        <family val="1"/>
        <charset val="128"/>
      </rPr>
      <t>排出量の削減につながる。
・照明からの発熱量が低減するため、夏季冷房時の空調負荷が低減される。</t>
    </r>
    <phoneticPr fontId="2"/>
  </si>
  <si>
    <r>
      <t>照明の80%以上</t>
    </r>
    <r>
      <rPr>
        <vertAlign val="superscript"/>
        <sz val="10.5"/>
        <color theme="1"/>
        <rFont val="BIZ UDP明朝 Medium"/>
        <family val="1"/>
        <charset val="128"/>
      </rPr>
      <t>※１</t>
    </r>
    <r>
      <rPr>
        <sz val="10.5"/>
        <color theme="1"/>
        <rFont val="BIZ UDP明朝 Medium"/>
        <family val="1"/>
        <charset val="128"/>
      </rPr>
      <t>でLEDを導入</t>
    </r>
    <r>
      <rPr>
        <vertAlign val="superscript"/>
        <sz val="10.5"/>
        <color theme="1"/>
        <rFont val="BIZ UDP明朝 Medium"/>
        <family val="1"/>
        <charset val="128"/>
      </rPr>
      <t>※２</t>
    </r>
    <r>
      <rPr>
        <sz val="10.5"/>
        <color theme="1"/>
        <rFont val="BIZ UDP明朝 Medium"/>
        <family val="1"/>
        <charset val="128"/>
      </rPr>
      <t>している場合</t>
    </r>
    <rPh sb="0" eb="2">
      <t>ショウメイ</t>
    </rPh>
    <rPh sb="23" eb="25">
      <t>バアイ</t>
    </rPh>
    <phoneticPr fontId="2"/>
  </si>
  <si>
    <r>
      <t>換気風量を抑制することで、換気に係るエネルギー消費量の低減ができ、CO</t>
    </r>
    <r>
      <rPr>
        <vertAlign val="subscript"/>
        <sz val="10.5"/>
        <color theme="1"/>
        <rFont val="BIZ UDP明朝 Medium"/>
        <family val="1"/>
        <charset val="128"/>
      </rPr>
      <t>2</t>
    </r>
    <r>
      <rPr>
        <sz val="10.5"/>
        <color theme="1"/>
        <rFont val="BIZ UDP明朝 Medium"/>
        <family val="1"/>
        <charset val="128"/>
      </rPr>
      <t>排出量の削減につながる。</t>
    </r>
    <phoneticPr fontId="2"/>
  </si>
  <si>
    <r>
      <t>換気ファンの80%以上</t>
    </r>
    <r>
      <rPr>
        <vertAlign val="superscript"/>
        <sz val="10.5"/>
        <color theme="1"/>
        <rFont val="BIZ UDP明朝 Medium"/>
        <family val="1"/>
        <charset val="128"/>
      </rPr>
      <t>※1</t>
    </r>
    <r>
      <rPr>
        <sz val="10.5"/>
        <color theme="1"/>
        <rFont val="BIZ UDP明朝 Medium"/>
        <family val="1"/>
        <charset val="128"/>
      </rPr>
      <t>で実施している場合</t>
    </r>
    <phoneticPr fontId="2"/>
  </si>
  <si>
    <r>
      <t>送風効率や熱交換性能を維持することで、空気搬送エネルギーの増加を防ぐことができ、CO</t>
    </r>
    <r>
      <rPr>
        <vertAlign val="subscript"/>
        <sz val="10.5"/>
        <color theme="1"/>
        <rFont val="BIZ UDP明朝 Medium"/>
        <family val="1"/>
        <charset val="128"/>
      </rPr>
      <t>2</t>
    </r>
    <r>
      <rPr>
        <sz val="10.5"/>
        <color theme="1"/>
        <rFont val="BIZ UDP明朝 Medium"/>
        <family val="1"/>
        <charset val="128"/>
      </rPr>
      <t>排出量の削減につながる。</t>
    </r>
    <phoneticPr fontId="2"/>
  </si>
  <si>
    <r>
      <t>局所冷暖房を採用することで、全体空調に係る空調負荷を低減させることができ、CO</t>
    </r>
    <r>
      <rPr>
        <vertAlign val="subscript"/>
        <sz val="10.5"/>
        <color theme="1"/>
        <rFont val="BIZ UDP明朝 Medium"/>
        <family val="1"/>
        <charset val="128"/>
      </rPr>
      <t>2</t>
    </r>
    <r>
      <rPr>
        <sz val="10.5"/>
        <color theme="1"/>
        <rFont val="BIZ UDP明朝 Medium"/>
        <family val="1"/>
        <charset val="128"/>
      </rPr>
      <t>排出量の削減につながる。</t>
    </r>
    <phoneticPr fontId="2"/>
  </si>
  <si>
    <r>
      <t>日射熱による空調負荷が低減され、CO</t>
    </r>
    <r>
      <rPr>
        <vertAlign val="subscript"/>
        <sz val="10.5"/>
        <color theme="1"/>
        <rFont val="BIZ UDP明朝 Medium"/>
        <family val="1"/>
        <charset val="128"/>
      </rPr>
      <t>2</t>
    </r>
    <r>
      <rPr>
        <sz val="10.5"/>
        <color theme="1"/>
        <rFont val="BIZ UDP明朝 Medium"/>
        <family val="1"/>
        <charset val="128"/>
      </rPr>
      <t>排出量の削減につながる。</t>
    </r>
    <phoneticPr fontId="2"/>
  </si>
  <si>
    <t>・屋根の総面積に対して20%未満で導入済みの場合
・対策の実施状況を把握していない場合</t>
    <phoneticPr fontId="2"/>
  </si>
  <si>
    <r>
      <t>外気冷房を行うことにより、冷水の消費量が低減でき、CO</t>
    </r>
    <r>
      <rPr>
        <vertAlign val="subscript"/>
        <sz val="10.5"/>
        <color theme="1"/>
        <rFont val="BIZ UDP明朝 Medium"/>
        <family val="1"/>
        <charset val="128"/>
      </rPr>
      <t>2</t>
    </r>
    <r>
      <rPr>
        <sz val="10.5"/>
        <color theme="1"/>
        <rFont val="BIZ UDP明朝 Medium"/>
        <family val="1"/>
        <charset val="128"/>
      </rPr>
      <t>排出量の削減につながる。</t>
    </r>
    <phoneticPr fontId="2"/>
  </si>
  <si>
    <r>
      <t>空調エリアの総面積</t>
    </r>
    <r>
      <rPr>
        <vertAlign val="superscript"/>
        <sz val="10.5"/>
        <color theme="1"/>
        <rFont val="BIZ UDP明朝 Medium"/>
        <family val="1"/>
        <charset val="128"/>
      </rPr>
      <t>※１</t>
    </r>
    <r>
      <rPr>
        <sz val="10.5"/>
        <color theme="1"/>
        <rFont val="BIZ UDP明朝 Medium"/>
        <family val="1"/>
        <charset val="128"/>
      </rPr>
      <t>に対して80%以上で実施済みの場合</t>
    </r>
    <phoneticPr fontId="2"/>
  </si>
  <si>
    <r>
      <t>空調エリアの総面積</t>
    </r>
    <r>
      <rPr>
        <vertAlign val="superscript"/>
        <sz val="10.5"/>
        <color theme="1"/>
        <rFont val="BIZ UDP明朝 Medium"/>
        <family val="1"/>
        <charset val="128"/>
      </rPr>
      <t>※1</t>
    </r>
    <r>
      <rPr>
        <sz val="10.5"/>
        <color theme="1"/>
        <rFont val="BIZ UDP明朝 Medium"/>
        <family val="1"/>
        <charset val="128"/>
      </rPr>
      <t>に対して80%以上で実施済みの場合</t>
    </r>
    <phoneticPr fontId="2"/>
  </si>
  <si>
    <r>
      <t>【対象設備の把握】
・竣工図等、対策実施済エリアの面積割合が分かる資料
【対策実施の把握】
・上記の対策を実施することが記載された「管理標準</t>
    </r>
    <r>
      <rPr>
        <vertAlign val="superscript"/>
        <sz val="10.5"/>
        <color theme="1"/>
        <rFont val="BIZ UDP明朝 Medium"/>
        <family val="1"/>
        <charset val="128"/>
      </rPr>
      <t>※２</t>
    </r>
    <r>
      <rPr>
        <sz val="10.5"/>
        <color theme="1"/>
        <rFont val="BIZ UDP明朝 Medium"/>
        <family val="1"/>
        <charset val="128"/>
      </rPr>
      <t>」等
・室温測定記録、又は運転制御画面等、当該設備への対策実施が分かるデータ</t>
    </r>
    <phoneticPr fontId="2"/>
  </si>
  <si>
    <r>
      <t>高効率空調機を導入することにより、空気搬送に係るエネルギー消費量を低減できるため、CO</t>
    </r>
    <r>
      <rPr>
        <vertAlign val="subscript"/>
        <sz val="10.5"/>
        <color theme="1"/>
        <rFont val="BIZ UDP明朝 Medium"/>
        <family val="1"/>
        <charset val="128"/>
      </rPr>
      <t>2</t>
    </r>
    <r>
      <rPr>
        <sz val="10.5"/>
        <color theme="1"/>
        <rFont val="BIZ UDP明朝 Medium"/>
        <family val="1"/>
        <charset val="128"/>
      </rPr>
      <t>排出量の削減につながる。</t>
    </r>
    <phoneticPr fontId="2"/>
  </si>
  <si>
    <r>
      <t>排熱回収設備により排熱を回収し燃焼用空気を予熱することで、加熱に係るエネルギー消費量の低減が可能となり、CO</t>
    </r>
    <r>
      <rPr>
        <vertAlign val="subscript"/>
        <sz val="10.5"/>
        <color theme="1"/>
        <rFont val="BIZ UDP明朝 Medium"/>
        <family val="1"/>
        <charset val="128"/>
      </rPr>
      <t>2</t>
    </r>
    <r>
      <rPr>
        <sz val="10.5"/>
        <color theme="1"/>
        <rFont val="BIZ UDP明朝 Medium"/>
        <family val="1"/>
        <charset val="128"/>
      </rPr>
      <t>排出量の削減につながる。</t>
    </r>
    <phoneticPr fontId="2"/>
  </si>
  <si>
    <r>
      <t>加熱設備の空運転時間を短縮することで、加熱設備に係るエネルギーの低減が可能となりCO</t>
    </r>
    <r>
      <rPr>
        <vertAlign val="subscript"/>
        <sz val="10.5"/>
        <color theme="1"/>
        <rFont val="BIZ UDP明朝 Medium"/>
        <family val="1"/>
        <charset val="128"/>
      </rPr>
      <t>2</t>
    </r>
    <r>
      <rPr>
        <sz val="10.5"/>
        <color theme="1"/>
        <rFont val="BIZ UDP明朝 Medium"/>
        <family val="1"/>
        <charset val="128"/>
      </rPr>
      <t>排出量の削減につながる。</t>
    </r>
    <phoneticPr fontId="2"/>
  </si>
  <si>
    <r>
      <t>加熱設備又は熱利用設備の炉体開口部を縮小又は密閉することにより、炉内への空気侵入や、炉内からの熱の漏えいの低減ができ、CO</t>
    </r>
    <r>
      <rPr>
        <vertAlign val="subscript"/>
        <sz val="10.5"/>
        <color theme="1"/>
        <rFont val="BIZ UDP明朝 Medium"/>
        <family val="1"/>
        <charset val="128"/>
      </rPr>
      <t>2</t>
    </r>
    <r>
      <rPr>
        <sz val="10.5"/>
        <color theme="1"/>
        <rFont val="BIZ UDP明朝 Medium"/>
        <family val="1"/>
        <charset val="128"/>
      </rPr>
      <t>排出量の削減につながる。</t>
    </r>
    <phoneticPr fontId="2"/>
  </si>
  <si>
    <r>
      <t>既存の加熱設備又は熱利用設備において、断熱強化の措置を行うことで、伝熱、放射、対流による熱損失を防止し、エネルギー消費量の低減が可能となり、CO</t>
    </r>
    <r>
      <rPr>
        <vertAlign val="subscript"/>
        <sz val="10.5"/>
        <color theme="1"/>
        <rFont val="BIZ UDP明朝 Medium"/>
        <family val="1"/>
        <charset val="128"/>
      </rPr>
      <t>2</t>
    </r>
    <r>
      <rPr>
        <sz val="10.5"/>
        <color theme="1"/>
        <rFont val="BIZ UDP明朝 Medium"/>
        <family val="1"/>
        <charset val="128"/>
      </rPr>
      <t>排出量の削減につながる。</t>
    </r>
    <phoneticPr fontId="2"/>
  </si>
  <si>
    <r>
      <t>燃料を熱源とする工業炉等であって、</t>
    </r>
    <r>
      <rPr>
        <u/>
        <sz val="10.5"/>
        <color theme="1"/>
        <rFont val="BIZ UDP明朝 Medium"/>
        <family val="1"/>
        <charset val="128"/>
      </rPr>
      <t>下表の空気比で操業することが可能なもの</t>
    </r>
    <r>
      <rPr>
        <sz val="10.5"/>
        <color theme="1"/>
        <rFont val="BIZ UDP明朝 Medium"/>
        <family val="1"/>
        <charset val="128"/>
      </rPr>
      <t>について空気比の管理を行う。</t>
    </r>
    <phoneticPr fontId="2"/>
  </si>
  <si>
    <r>
      <t>非使用時に停止することで、電気使用設備に係るエネルギー消費量の低減が可能となり、CO</t>
    </r>
    <r>
      <rPr>
        <vertAlign val="subscript"/>
        <sz val="10.5"/>
        <color theme="1"/>
        <rFont val="BIZ UDP明朝 Medium"/>
        <family val="1"/>
        <charset val="128"/>
      </rPr>
      <t>2</t>
    </r>
    <r>
      <rPr>
        <sz val="10.5"/>
        <color theme="1"/>
        <rFont val="BIZ UDP明朝 Medium"/>
        <family val="1"/>
        <charset val="128"/>
      </rPr>
      <t>排出量の削減につながる。</t>
    </r>
    <phoneticPr fontId="2"/>
  </si>
  <si>
    <r>
      <t>油圧・空圧駆動成形機等の80%以上</t>
    </r>
    <r>
      <rPr>
        <vertAlign val="superscript"/>
        <sz val="10.5"/>
        <color theme="1"/>
        <rFont val="BIZ UDP明朝 Medium"/>
        <family val="1"/>
        <charset val="128"/>
      </rPr>
      <t>※</t>
    </r>
    <r>
      <rPr>
        <sz val="10.5"/>
        <color theme="1"/>
        <rFont val="BIZ UDP明朝 Medium"/>
        <family val="1"/>
        <charset val="128"/>
      </rPr>
      <t>で実施済みの場合</t>
    </r>
    <phoneticPr fontId="2"/>
  </si>
  <si>
    <r>
      <t>圧縮空気配管及びバルブからの漏れを防ぐことにより、エアコンプレッサーに係るエネルギー消費量の増加を防ぐことができ、CO</t>
    </r>
    <r>
      <rPr>
        <vertAlign val="subscript"/>
        <sz val="10.5"/>
        <color theme="1"/>
        <rFont val="BIZ UDP明朝 Medium"/>
        <family val="1"/>
        <charset val="128"/>
      </rPr>
      <t>2</t>
    </r>
    <r>
      <rPr>
        <sz val="10.5"/>
        <color theme="1"/>
        <rFont val="BIZ UDP明朝 Medium"/>
        <family val="1"/>
        <charset val="128"/>
      </rPr>
      <t>排出量の削減につながる。</t>
    </r>
    <phoneticPr fontId="2"/>
  </si>
  <si>
    <r>
      <t>ボイラーの給水温度が上昇するため、蒸気ボイラーのエネルギー消費量が低減され、CO</t>
    </r>
    <r>
      <rPr>
        <vertAlign val="subscript"/>
        <sz val="10.5"/>
        <color theme="1"/>
        <rFont val="BIZ UDP明朝 Medium"/>
        <family val="1"/>
        <charset val="128"/>
      </rPr>
      <t>2</t>
    </r>
    <r>
      <rPr>
        <sz val="10.5"/>
        <color theme="1"/>
        <rFont val="BIZ UDP明朝 Medium"/>
        <family val="1"/>
        <charset val="128"/>
      </rPr>
      <t>排出量の削減につながる。また、ドレンを蒸気ボイラーの給水として再利用することにより、補給水量が削減される。</t>
    </r>
    <phoneticPr fontId="2"/>
  </si>
  <si>
    <r>
      <t>過剰な圧力の蒸気を生産することによる過剰な燃焼消費が抑制され、CO</t>
    </r>
    <r>
      <rPr>
        <vertAlign val="subscript"/>
        <sz val="10.5"/>
        <color theme="1"/>
        <rFont val="BIZ UDP明朝 Medium"/>
        <family val="1"/>
        <charset val="128"/>
      </rPr>
      <t>2</t>
    </r>
    <r>
      <rPr>
        <sz val="10.5"/>
        <color theme="1"/>
        <rFont val="BIZ UDP明朝 Medium"/>
        <family val="1"/>
        <charset val="128"/>
      </rPr>
      <t>排出量の削減につながる。</t>
    </r>
    <phoneticPr fontId="2"/>
  </si>
  <si>
    <r>
      <t>台数制御を導入することで、蒸気ボイラーのエネルギー消費量が低減され、CO</t>
    </r>
    <r>
      <rPr>
        <vertAlign val="subscript"/>
        <sz val="10.5"/>
        <color theme="1"/>
        <rFont val="BIZ UDP明朝 Medium"/>
        <family val="1"/>
        <charset val="128"/>
      </rPr>
      <t>2</t>
    </r>
    <r>
      <rPr>
        <sz val="10.5"/>
        <color theme="1"/>
        <rFont val="BIZ UDP明朝 Medium"/>
        <family val="1"/>
        <charset val="128"/>
      </rPr>
      <t>排出量の削減につながる。</t>
    </r>
    <phoneticPr fontId="2"/>
  </si>
  <si>
    <r>
      <t>高効率照明器具を導入することで、照明に係るエネルギー消費量を低減することができ、CO</t>
    </r>
    <r>
      <rPr>
        <vertAlign val="subscript"/>
        <sz val="10.5"/>
        <color theme="1"/>
        <rFont val="BIZ UDP明朝 Medium"/>
        <family val="1"/>
        <charset val="128"/>
      </rPr>
      <t>2</t>
    </r>
    <r>
      <rPr>
        <sz val="10.5"/>
        <color theme="1"/>
        <rFont val="BIZ UDP明朝 Medium"/>
        <family val="1"/>
        <charset val="128"/>
      </rPr>
      <t>排出量の削減につながる。</t>
    </r>
    <phoneticPr fontId="2"/>
  </si>
  <si>
    <r>
      <t>半年に1回程度</t>
    </r>
    <r>
      <rPr>
        <vertAlign val="superscript"/>
        <sz val="10.5"/>
        <color theme="1"/>
        <rFont val="BIZ UDP明朝 Medium"/>
        <family val="1"/>
        <charset val="128"/>
      </rPr>
      <t>※１</t>
    </r>
    <r>
      <rPr>
        <sz val="10.5"/>
        <color theme="1"/>
        <rFont val="BIZ UDP明朝 Medium"/>
        <family val="1"/>
        <charset val="128"/>
      </rPr>
      <t>以上、フィルターの清掃を実施している場合</t>
    </r>
    <phoneticPr fontId="2"/>
  </si>
  <si>
    <r>
      <t>【対策実施の把握】
・上記の対策を実施することが記載された「管理標準</t>
    </r>
    <r>
      <rPr>
        <vertAlign val="superscript"/>
        <sz val="10.5"/>
        <color theme="1"/>
        <rFont val="BIZ UDP明朝 Medium"/>
        <family val="1"/>
        <charset val="128"/>
      </rPr>
      <t>※２</t>
    </r>
    <r>
      <rPr>
        <sz val="10.5"/>
        <color theme="1"/>
        <rFont val="BIZ UDP明朝 Medium"/>
        <family val="1"/>
        <charset val="128"/>
      </rPr>
      <t>」等
・清掃記録</t>
    </r>
    <phoneticPr fontId="2"/>
  </si>
  <si>
    <r>
      <t>熱源が不要な期間又は夜間に、熱源機器及び空調用ポンプの電源供給停止を行うことで、無駄な熱源エネルギーの低減が可能となりCO</t>
    </r>
    <r>
      <rPr>
        <vertAlign val="subscript"/>
        <sz val="10.5"/>
        <color theme="1"/>
        <rFont val="BIZ UDP明朝 Medium"/>
        <family val="1"/>
        <charset val="128"/>
      </rPr>
      <t>2</t>
    </r>
    <r>
      <rPr>
        <sz val="10.5"/>
        <color theme="1"/>
        <rFont val="BIZ UDP明朝 Medium"/>
        <family val="1"/>
        <charset val="128"/>
      </rPr>
      <t>排出量の削減につながる。</t>
    </r>
    <phoneticPr fontId="2"/>
  </si>
  <si>
    <t>台帳を整備している</t>
    <rPh sb="0" eb="2">
      <t>ダイチョウ</t>
    </rPh>
    <rPh sb="3" eb="5">
      <t>セイビ</t>
    </rPh>
    <phoneticPr fontId="2"/>
  </si>
  <si>
    <t>概ね5年以内に導入</t>
    <rPh sb="0" eb="1">
      <t>オオム</t>
    </rPh>
    <rPh sb="3" eb="4">
      <t>ネン</t>
    </rPh>
    <rPh sb="4" eb="6">
      <t>イナイ</t>
    </rPh>
    <rPh sb="7" eb="9">
      <t>ドウニュウ</t>
    </rPh>
    <phoneticPr fontId="2"/>
  </si>
  <si>
    <t>半数以上で5年以内に導入</t>
    <rPh sb="0" eb="2">
      <t>ハンスウ</t>
    </rPh>
    <rPh sb="2" eb="4">
      <t>イジョウ</t>
    </rPh>
    <rPh sb="6" eb="7">
      <t>ネン</t>
    </rPh>
    <rPh sb="7" eb="9">
      <t>イナイ</t>
    </rPh>
    <rPh sb="10" eb="12">
      <t>ドウニュウ</t>
    </rPh>
    <phoneticPr fontId="2"/>
  </si>
  <si>
    <t>半数以上で10年以内に導入</t>
    <rPh sb="0" eb="2">
      <t>ハンスウ</t>
    </rPh>
    <rPh sb="2" eb="4">
      <t>イジョウ</t>
    </rPh>
    <rPh sb="7" eb="8">
      <t>ネン</t>
    </rPh>
    <rPh sb="8" eb="10">
      <t>イナイ</t>
    </rPh>
    <rPh sb="11" eb="13">
      <t>ドウニュウ</t>
    </rPh>
    <phoneticPr fontId="2"/>
  </si>
  <si>
    <t>半数以上で10年より前に導入</t>
    <rPh sb="0" eb="2">
      <t>ハンスウ</t>
    </rPh>
    <rPh sb="2" eb="4">
      <t>イジョウ</t>
    </rPh>
    <rPh sb="7" eb="8">
      <t>ネン</t>
    </rPh>
    <rPh sb="10" eb="11">
      <t>マエ</t>
    </rPh>
    <rPh sb="12" eb="14">
      <t>ドウニュウ</t>
    </rPh>
    <phoneticPr fontId="2"/>
  </si>
  <si>
    <t>5年以内に導入（更新）された機器の割合が50%以上である場合</t>
    <phoneticPr fontId="2"/>
  </si>
  <si>
    <t>10年以内に導入（更新）された機器の割合が50%以上である場合</t>
    <phoneticPr fontId="2"/>
  </si>
  <si>
    <t>10年より前に導入（更新）された機器の割合が50%以上である場合</t>
    <rPh sb="2" eb="3">
      <t>ネン</t>
    </rPh>
    <rPh sb="5" eb="6">
      <t>マエ</t>
    </rPh>
    <phoneticPr fontId="2"/>
  </si>
  <si>
    <t>表１　 （参考）5年以内に導入と同等としてよい変圧器の例</t>
    <rPh sb="0" eb="1">
      <t>ヒョウ</t>
    </rPh>
    <rPh sb="9" eb="10">
      <t>ネン</t>
    </rPh>
    <rPh sb="10" eb="12">
      <t>イナイ</t>
    </rPh>
    <rPh sb="13" eb="15">
      <t>ドウニュウ</t>
    </rPh>
    <rPh sb="16" eb="18">
      <t>ドウトウ</t>
    </rPh>
    <phoneticPr fontId="2"/>
  </si>
  <si>
    <t>表２　 （参考）10年以内に導入と同等としてよい変圧器の例</t>
    <rPh sb="0" eb="1">
      <t>ヒョウ</t>
    </rPh>
    <rPh sb="10" eb="11">
      <t>ネン</t>
    </rPh>
    <rPh sb="11" eb="13">
      <t>イナイ</t>
    </rPh>
    <rPh sb="14" eb="16">
      <t>ドウニュウ</t>
    </rPh>
    <phoneticPr fontId="2"/>
  </si>
  <si>
    <t>※２</t>
    <phoneticPr fontId="2"/>
  </si>
  <si>
    <r>
      <t>空調機の80%以上</t>
    </r>
    <r>
      <rPr>
        <vertAlign val="superscript"/>
        <sz val="10.5"/>
        <color theme="1"/>
        <rFont val="BIZ UDP明朝 Medium"/>
        <family val="1"/>
        <charset val="128"/>
      </rPr>
      <t>※2</t>
    </r>
    <r>
      <rPr>
        <sz val="10.5"/>
        <color theme="1"/>
        <rFont val="BIZ UDP明朝 Medium"/>
        <family val="1"/>
        <charset val="128"/>
      </rPr>
      <t>に導入済みの場合</t>
    </r>
    <phoneticPr fontId="2"/>
  </si>
  <si>
    <t>照明器具の床面積又は定格消費電力、台数（床面積及び定格消費電力による判断が困難な場合）の割合により判断する。（概ねの判断でよい）</t>
    <phoneticPr fontId="2"/>
  </si>
  <si>
    <t>・冷却水の温度設定値を可能な限り引き下げて（調整して）いる場合
・温度設定値の引き下げに関して、メーカーを含めて検討したが、現状の設定値が適切であると判断した場合</t>
    <rPh sb="22" eb="24">
      <t>チョウセイ</t>
    </rPh>
    <rPh sb="62" eb="64">
      <t>ゲンジョウ</t>
    </rPh>
    <rPh sb="65" eb="68">
      <t>セッテイチ</t>
    </rPh>
    <rPh sb="68" eb="69">
      <t>ゲンネ</t>
    </rPh>
    <rPh sb="69" eb="71">
      <t>テキセツ</t>
    </rPh>
    <rPh sb="75" eb="77">
      <t>ハンダン</t>
    </rPh>
    <phoneticPr fontId="2"/>
  </si>
  <si>
    <t>蒸気配管の継手やバルブ、スチームトラップ等から漏れがないか、定期的に点検し、故障箇所を補修する。 
蒸気配管の継手やバルブからの漏れは、目視、音、温度等により点検する。 
スチームトラップからの漏れは、目視、動作音、温度等を、点検チェッカー、精密診断システム、聴音棒等を使用して点検する。 
なお、「定期点検」とは、特定の設備（周辺機器含む）について一定の期間毎に計測機器等を使用して異常が無いか確認することをいう。一方で、「日常点検」とは、日常的に一定のルート上の設備等について目視等により異常が無いか確認することをいう。</t>
    <phoneticPr fontId="2"/>
  </si>
  <si>
    <t>成形機等の台数により判断する。</t>
    <phoneticPr fontId="2"/>
  </si>
  <si>
    <t>「工場等におけるエネルギーの使用の合理化に関する事業者の判断の基準」（令和2年4月1日一部改正、経済産業省）に基づき、事業者自らがエネルギー使用設備のエネルギー使用合理化のための管理要領（運転管理、計測・記録、保守・点検）を定めた「管理マニュアル」。</t>
    <phoneticPr fontId="2"/>
  </si>
  <si>
    <t>なお、下表に示す変圧器は、5年以内または10年以内に導入された機器と同様に高効率機器として算定できる。</t>
    <rPh sb="8" eb="11">
      <t>ヘンアツキ</t>
    </rPh>
    <rPh sb="22" eb="23">
      <t>ネン</t>
    </rPh>
    <rPh sb="23" eb="25">
      <t>イナイ</t>
    </rPh>
    <phoneticPr fontId="2"/>
  </si>
  <si>
    <t>・5年以内に導入（更新）された機器の割合が50%以上である場合
・上記の省エネ技術のうち、２つ以上を実施している場合</t>
    <phoneticPr fontId="2"/>
  </si>
  <si>
    <t>・10年以内に導入（更新）された機器の割合が50%以上である場合
・上記の省エネ技術のうち、１つ以上を実施している場合</t>
    <phoneticPr fontId="2"/>
  </si>
  <si>
    <t>冷凍・冷蔵設備を更新する際には、可能な限り効率の良い機器を採用する。
また、下記に示す省エネ技術を導入する。
・冷凍庫壁面の高断熱化
・前室の導入
・搬入口近接センサーによる扉の自動開閉化
・デフロスト
・圧縮機入口ガス管の断熱化
・冷却器用ファンの台数制御
・圧縮機インバータ制御</t>
    <phoneticPr fontId="2"/>
  </si>
  <si>
    <r>
      <t>パッケージ形空調機</t>
    </r>
    <r>
      <rPr>
        <vertAlign val="superscript"/>
        <sz val="10.5"/>
        <color theme="1"/>
        <rFont val="BIZ UDP明朝 Medium"/>
        <family val="1"/>
        <charset val="128"/>
      </rPr>
      <t>※１</t>
    </r>
    <r>
      <rPr>
        <sz val="10.5"/>
        <color theme="1"/>
        <rFont val="BIZ UDP明朝 Medium"/>
        <family val="1"/>
        <charset val="128"/>
      </rPr>
      <t>を更新する際には、可能な限り効率の良い機器を採用する。</t>
    </r>
    <phoneticPr fontId="2"/>
  </si>
  <si>
    <t>※1</t>
    <phoneticPr fontId="2"/>
  </si>
  <si>
    <t>※2</t>
    <phoneticPr fontId="2"/>
  </si>
  <si>
    <t>空調エリアの総面積とは、対策の対象となる居室の合計床面積とする。
ただし、共用部や生産関連設備設置部分を除く。</t>
    <phoneticPr fontId="2"/>
  </si>
  <si>
    <t>照明</t>
    <phoneticPr fontId="2"/>
  </si>
  <si>
    <t>この設問は蒸気ボイラーを除く熱源機器に関する設問です。高効率蒸気ボイラーの導入に関する設問は、対策番号【２８】により回答ください。</t>
    <phoneticPr fontId="2"/>
  </si>
  <si>
    <t>※１</t>
    <phoneticPr fontId="2"/>
  </si>
  <si>
    <r>
      <t>熱源機器（蒸気ボイラーを除く</t>
    </r>
    <r>
      <rPr>
        <vertAlign val="superscript"/>
        <sz val="10.5"/>
        <color theme="1"/>
        <rFont val="BIZ UDP明朝 Medium"/>
        <family val="1"/>
        <charset val="128"/>
      </rPr>
      <t>※１</t>
    </r>
    <r>
      <rPr>
        <sz val="10.5"/>
        <color theme="1"/>
        <rFont val="BIZ UDP明朝 Medium"/>
        <family val="1"/>
        <charset val="128"/>
      </rPr>
      <t>）を更新する際には、可能な限り効率の良い機器を採用する。</t>
    </r>
    <phoneticPr fontId="2"/>
  </si>
  <si>
    <t>※１</t>
    <phoneticPr fontId="2"/>
  </si>
  <si>
    <r>
      <t>蒸気ボイラー</t>
    </r>
    <r>
      <rPr>
        <vertAlign val="superscript"/>
        <sz val="10.5"/>
        <color theme="1"/>
        <rFont val="BIZ UDP明朝 Medium"/>
        <family val="1"/>
        <charset val="128"/>
      </rPr>
      <t>※１</t>
    </r>
    <r>
      <rPr>
        <sz val="10.5"/>
        <color theme="1"/>
        <rFont val="BIZ UDP明朝 Medium"/>
        <family val="1"/>
        <charset val="128"/>
      </rPr>
      <t>を更新する際には、可能な限りエコノマイザー等の排熱回収装置が導入された効率の良い機器を採用する。</t>
    </r>
    <phoneticPr fontId="2"/>
  </si>
  <si>
    <t>20％未満又は把握していない</t>
    <rPh sb="3" eb="5">
      <t>ミマン</t>
    </rPh>
    <rPh sb="5" eb="6">
      <t>マタ</t>
    </rPh>
    <rPh sb="7" eb="9">
      <t>ハアク</t>
    </rPh>
    <phoneticPr fontId="2"/>
  </si>
  <si>
    <r>
      <t>蒸気ボイラー</t>
    </r>
    <r>
      <rPr>
        <vertAlign val="superscript"/>
        <sz val="10.5"/>
        <color theme="1"/>
        <rFont val="BIZ UDP明朝 Medium"/>
        <family val="1"/>
        <charset val="128"/>
      </rPr>
      <t>※</t>
    </r>
    <r>
      <rPr>
        <sz val="10.5"/>
        <color theme="1"/>
        <rFont val="BIZ UDP明朝 Medium"/>
        <family val="1"/>
        <charset val="128"/>
      </rPr>
      <t>の空気比を把握し、下表の空気比を満たすように調整する。</t>
    </r>
    <phoneticPr fontId="2"/>
  </si>
  <si>
    <t>※</t>
    <phoneticPr fontId="2"/>
  </si>
  <si>
    <t>この設問は蒸気ボイラーに関する設問です。その他の熱源機器の空気比に関する設問は、対策番号【8】により回答ください。</t>
    <phoneticPr fontId="2"/>
  </si>
  <si>
    <r>
      <t>熱源機器（蒸気ボイラーを除く</t>
    </r>
    <r>
      <rPr>
        <vertAlign val="superscript"/>
        <sz val="10.5"/>
        <color theme="1"/>
        <rFont val="BIZ UDP明朝 Medium"/>
        <family val="1"/>
        <charset val="128"/>
      </rPr>
      <t>※</t>
    </r>
    <r>
      <rPr>
        <sz val="10.5"/>
        <color theme="1"/>
        <rFont val="BIZ UDP明朝 Medium"/>
        <family val="1"/>
        <charset val="128"/>
      </rPr>
      <t>）の空気比を把握し、下表の空気比を満たすように調整する。</t>
    </r>
    <rPh sb="12" eb="13">
      <t>ノゾ</t>
    </rPh>
    <phoneticPr fontId="2"/>
  </si>
  <si>
    <r>
      <t>【対策実施の把握】
・上記の対策を実施することが記載された「管理標準</t>
    </r>
    <r>
      <rPr>
        <vertAlign val="superscript"/>
        <sz val="10.5"/>
        <color theme="1"/>
        <rFont val="BIZ UDP明朝 Medium"/>
        <family val="1"/>
        <charset val="128"/>
      </rPr>
      <t>※</t>
    </r>
    <r>
      <rPr>
        <sz val="10.5"/>
        <color theme="1"/>
        <rFont val="BIZ UDP明朝 Medium"/>
        <family val="1"/>
        <charset val="128"/>
      </rPr>
      <t>」等
・運転制御画面等、当該設備への対策実施が分かるデータ</t>
    </r>
    <phoneticPr fontId="2"/>
  </si>
  <si>
    <r>
      <t>【対策実施の把握】
・保温の状態が分かる資料（代表個所の写真でもよい）
・蒸気配管系統図、保温施工記録等、バルブ・フランジの総数</t>
    </r>
    <r>
      <rPr>
        <vertAlign val="superscript"/>
        <sz val="10.5"/>
        <color theme="1"/>
        <rFont val="BIZ UDP明朝 Medium"/>
        <family val="1"/>
        <charset val="128"/>
      </rPr>
      <t>※</t>
    </r>
    <r>
      <rPr>
        <sz val="10.5"/>
        <color theme="1"/>
        <rFont val="BIZ UDP明朝 Medium"/>
        <family val="1"/>
        <charset val="128"/>
      </rPr>
      <t xml:space="preserve">に対する保温実施済数の比率が分かる資料 </t>
    </r>
    <phoneticPr fontId="2"/>
  </si>
  <si>
    <t>・蒸気ボイラーの設定圧力と、蒸気使用機器の必要圧力との差が、0.1MPa以内に設定されている場合
・負荷に応じて圧力制御が可能な場合
・下限値に設定されている場合</t>
    <rPh sb="46" eb="48">
      <t>バアイ</t>
    </rPh>
    <rPh sb="50" eb="52">
      <t>フカ</t>
    </rPh>
    <rPh sb="53" eb="54">
      <t>オウ</t>
    </rPh>
    <rPh sb="56" eb="58">
      <t>アツリョク</t>
    </rPh>
    <rPh sb="58" eb="60">
      <t>セイギョ</t>
    </rPh>
    <rPh sb="61" eb="63">
      <t>カノウ</t>
    </rPh>
    <rPh sb="64" eb="66">
      <t>バアイ</t>
    </rPh>
    <phoneticPr fontId="2"/>
  </si>
  <si>
    <r>
      <t>【対策実施の把握】
・上記の対策を実施することが記載された「管理標準</t>
    </r>
    <r>
      <rPr>
        <vertAlign val="superscript"/>
        <sz val="10.5"/>
        <color theme="1"/>
        <rFont val="BIZ UDP明朝 Medium"/>
        <family val="1"/>
        <charset val="128"/>
      </rPr>
      <t>※</t>
    </r>
    <r>
      <rPr>
        <sz val="10.5"/>
        <color theme="1"/>
        <rFont val="BIZ UDP明朝 Medium"/>
        <family val="1"/>
        <charset val="128"/>
      </rPr>
      <t>」等
・点検記録</t>
    </r>
    <rPh sb="36" eb="37">
      <t>ナド</t>
    </rPh>
    <phoneticPr fontId="2"/>
  </si>
  <si>
    <r>
      <t>・蒸気使用設備の80%以上</t>
    </r>
    <r>
      <rPr>
        <vertAlign val="superscript"/>
        <sz val="10.5"/>
        <color theme="1"/>
        <rFont val="BIZ UDP明朝 Medium"/>
        <family val="1"/>
        <charset val="128"/>
      </rPr>
      <t>※</t>
    </r>
    <r>
      <rPr>
        <sz val="10.5"/>
        <color theme="1"/>
        <rFont val="BIZ UDP明朝 Medium"/>
        <family val="1"/>
        <charset val="128"/>
      </rPr>
      <t>で導入済みの場合、もしくは
・蒸気の顕熱・潜熱を80%以上有効利用している場合</t>
    </r>
    <rPh sb="29" eb="31">
      <t>ジョウキ</t>
    </rPh>
    <rPh sb="32" eb="34">
      <t>ケンネツ</t>
    </rPh>
    <rPh sb="35" eb="37">
      <t>センネツ</t>
    </rPh>
    <rPh sb="41" eb="43">
      <t>イジョウ</t>
    </rPh>
    <rPh sb="43" eb="47">
      <t>ユウコウリヨウ</t>
    </rPh>
    <rPh sb="51" eb="53">
      <t>バアイ</t>
    </rPh>
    <phoneticPr fontId="2"/>
  </si>
  <si>
    <r>
      <t>【対策実施の把握】
・上記の対策を実施することが記載された「管理標準</t>
    </r>
    <r>
      <rPr>
        <vertAlign val="superscript"/>
        <sz val="10.5"/>
        <color theme="1"/>
        <rFont val="BIZ UDP明朝 Medium"/>
        <family val="1"/>
        <charset val="128"/>
      </rPr>
      <t>※</t>
    </r>
    <r>
      <rPr>
        <sz val="10.5"/>
        <color theme="1"/>
        <rFont val="BIZ UDP明朝 Medium"/>
        <family val="1"/>
        <charset val="128"/>
      </rPr>
      <t xml:space="preserve">」又は設定圧力目標値の表等
・圧力の点検結果記録
</t>
    </r>
    <rPh sb="36" eb="37">
      <t>マタ</t>
    </rPh>
    <rPh sb="38" eb="40">
      <t>セッテイ</t>
    </rPh>
    <rPh sb="40" eb="42">
      <t>アツリョク</t>
    </rPh>
    <rPh sb="42" eb="45">
      <t>モクヒョウチ</t>
    </rPh>
    <rPh sb="46" eb="47">
      <t>ヒョウ</t>
    </rPh>
    <phoneticPr fontId="2"/>
  </si>
  <si>
    <r>
      <t>【対策実施の把握】
・上記の対策を実施することが記載された「管理標準</t>
    </r>
    <r>
      <rPr>
        <vertAlign val="superscript"/>
        <sz val="10.5"/>
        <color theme="1"/>
        <rFont val="BIZ UDP明朝 Medium"/>
        <family val="1"/>
        <charset val="128"/>
      </rPr>
      <t>※</t>
    </r>
    <r>
      <rPr>
        <sz val="10.5"/>
        <color theme="1"/>
        <rFont val="BIZ UDP明朝 Medium"/>
        <family val="1"/>
        <charset val="128"/>
      </rPr>
      <t xml:space="preserve">」又は設備対策の実施記録
</t>
    </r>
    <rPh sb="36" eb="37">
      <t>マタ</t>
    </rPh>
    <rPh sb="38" eb="40">
      <t>セツビ</t>
    </rPh>
    <rPh sb="40" eb="42">
      <t>タイサク</t>
    </rPh>
    <rPh sb="43" eb="45">
      <t>ジッシ</t>
    </rPh>
    <rPh sb="45" eb="47">
      <t>キロク</t>
    </rPh>
    <phoneticPr fontId="2"/>
  </si>
  <si>
    <r>
      <t>【対策実施の把握】
・上記の対策を実施することが記載された「管理標準</t>
    </r>
    <r>
      <rPr>
        <vertAlign val="superscript"/>
        <sz val="10.5"/>
        <color theme="1"/>
        <rFont val="BIZ UDP明朝 Medium"/>
        <family val="1"/>
        <charset val="128"/>
      </rPr>
      <t>※</t>
    </r>
    <r>
      <rPr>
        <sz val="10.5"/>
        <color theme="1"/>
        <rFont val="BIZ UDP明朝 Medium"/>
        <family val="1"/>
        <charset val="128"/>
      </rPr>
      <t>」及び対策の実施記録
・運転制御画面等、当該設備への対策実施が分かるデータ</t>
    </r>
    <rPh sb="36" eb="37">
      <t>オヨ</t>
    </rPh>
    <phoneticPr fontId="2"/>
  </si>
  <si>
    <r>
      <t>【対策実施の把握】
・対策実施状況が分かる資料・写真等
・上記の対策を実施することが記載された「管理標準</t>
    </r>
    <r>
      <rPr>
        <vertAlign val="superscript"/>
        <sz val="10.5"/>
        <color theme="1"/>
        <rFont val="BIZ UDP明朝 Medium"/>
        <family val="1"/>
        <charset val="128"/>
      </rPr>
      <t>※</t>
    </r>
    <r>
      <rPr>
        <sz val="10.5"/>
        <color theme="1"/>
        <rFont val="BIZ UDP明朝 Medium"/>
        <family val="1"/>
        <charset val="128"/>
      </rPr>
      <t>」等
・運転制御画面等、当該設備への対策実施が分かるデータ</t>
    </r>
    <rPh sb="54" eb="55">
      <t>ナド</t>
    </rPh>
    <phoneticPr fontId="2"/>
  </si>
  <si>
    <r>
      <t>【対策実施の把握】
・対策実施状況が分かる資料・写真等
・上記の対策を実施することが記載された「管理標準</t>
    </r>
    <r>
      <rPr>
        <vertAlign val="superscript"/>
        <sz val="10.5"/>
        <color theme="1"/>
        <rFont val="BIZ UDP明朝 Medium"/>
        <family val="1"/>
        <charset val="128"/>
      </rPr>
      <t>※</t>
    </r>
    <r>
      <rPr>
        <sz val="10.5"/>
        <color theme="1"/>
        <rFont val="BIZ UDP明朝 Medium"/>
        <family val="1"/>
        <charset val="128"/>
      </rPr>
      <t>」等
・運転制御画面等、当該設備への対策実施が分かるデータ</t>
    </r>
    <phoneticPr fontId="2"/>
  </si>
  <si>
    <t>割合は、電動機の出力、又は台数（出力による判断が困難な場合）により判断する。
なお、5年より前に導入された機器であっても、下表に示すモーターを採用している場合は、5年以内に導入された機器と同様に高効率機器として算定できる。</t>
    <phoneticPr fontId="2"/>
  </si>
  <si>
    <t>圧縮空気配管の継手やバルブ等から漏れがないか、定期点検を実施し、故障箇所を補修する。
なお、「定期点検」とは、特定の設備（周辺機器含む）について一定の期間毎に計測機器等を使用して異常が無いか確認することをいう。一方で、「日常点検」とは、日常的に一定のルート上の設備等について目視等により異常が無いか確認することをいう。</t>
    <phoneticPr fontId="2"/>
  </si>
  <si>
    <t>割合は、エアコンプレッサーの電動機出力、又は台数（出力による判断が困難な場合）により判断する。
なお、5年より前に導入された機器であっても、下表に示すコンプレッサーを採用している場合は、5年以内に導入された機器と同様に高効率機器として算定できる。</t>
    <rPh sb="25" eb="27">
      <t>シュツリョク</t>
    </rPh>
    <phoneticPr fontId="2"/>
  </si>
  <si>
    <t>割合は、蒸気ボイラーの定格エネルギー消費量、又は台数（定格エネルギー消費量による判断が困難な場合）により判断する。
なお、5年より前に導入された機器であっても、下表に示す蒸気ボイラーを採用している場合は、5年以内に導入された機器と同様に高効率機器として算定できる。</t>
    <rPh sb="85" eb="87">
      <t>ジョウキ</t>
    </rPh>
    <phoneticPr fontId="2"/>
  </si>
  <si>
    <t>割合は、ポンプの電動機出力、又は台数（出力による判断が困難な場合）により判断する。
なお、5年より前に導入された機器であっても、下表に示すモーターを採用している場合は、5年以内に導入された機器と同様に高効率機器として算定できる。</t>
    <rPh sb="19" eb="21">
      <t>シュツリョク</t>
    </rPh>
    <rPh sb="74" eb="76">
      <t>サイヨウ</t>
    </rPh>
    <rPh sb="80" eb="82">
      <t>バアイ</t>
    </rPh>
    <phoneticPr fontId="2"/>
  </si>
  <si>
    <t>換気用ファン（空調機に設置されているものを除く）を更新する際には、可能な限り効率の良い機器を採用する。</t>
    <phoneticPr fontId="2"/>
  </si>
  <si>
    <t>割合は、換気用ファン（空調機に設置されているものを除く）の電動機出力、又は台数（出力による判断が困難な場合）により判断する。
なお、5年より前に導入された機器であっても、下表に示すモーターを採用している場合は、5年以内に導入された機器と同様に高効率機器として算定できる。</t>
    <rPh sb="95" eb="97">
      <t>サイヨウ</t>
    </rPh>
    <rPh sb="101" eb="103">
      <t>バアイ</t>
    </rPh>
    <phoneticPr fontId="2"/>
  </si>
  <si>
    <t>割合は、空調機のファンの電動機出力、又は空調機の台数（出力による判断が困難な場合）により判断する。
なお、5年より前に導入された機器であっても、下表に示す空調機は、5年以内に導入された機器と同様に高効率機器として算定できる。</t>
    <rPh sb="27" eb="29">
      <t>シュツリョク</t>
    </rPh>
    <rPh sb="32" eb="34">
      <t>ハンダン</t>
    </rPh>
    <rPh sb="35" eb="37">
      <t>コンナン</t>
    </rPh>
    <rPh sb="38" eb="40">
      <t>バアイ</t>
    </rPh>
    <rPh sb="77" eb="80">
      <t>クウチョウキ</t>
    </rPh>
    <phoneticPr fontId="2"/>
  </si>
  <si>
    <t>割合は、パッケージ形空調機の冷房能力により判断する。
ただし、冷房能力により判断しがたい場合は、台数により判断しても構わない。
なお、5年より前に導入された機器であっても、下表に示すパッケージ形空調機は、5年以内に導入された機器と同様に高効率機器として算定できる。</t>
    <rPh sb="31" eb="35">
      <t>レイボウノウリョク</t>
    </rPh>
    <rPh sb="96" eb="97">
      <t>ガタ</t>
    </rPh>
    <rPh sb="97" eb="100">
      <t>クウチョウキ</t>
    </rPh>
    <phoneticPr fontId="2"/>
  </si>
  <si>
    <t>割合は、冷却塔のファンの電動機出力により判断する。
ただし、出力により判断しがたい場合は、台数により判断しても構わない。
なお、5年より前に導入された機器であっても、下表に示すモーターを採用している場合は、5年以内に導入された機器と同様に高効率機器として算定できる。</t>
    <rPh sb="30" eb="32">
      <t>シュツリョク</t>
    </rPh>
    <rPh sb="93" eb="95">
      <t>サイヨウ</t>
    </rPh>
    <rPh sb="99" eb="101">
      <t>バアイ</t>
    </rPh>
    <phoneticPr fontId="2"/>
  </si>
  <si>
    <t>・冷却水の温度設定値の調整を検討していない場合
・対策の実施状況を把握していない場合</t>
    <rPh sb="14" eb="16">
      <t>ケントウ</t>
    </rPh>
    <phoneticPr fontId="2"/>
  </si>
  <si>
    <t>割合は、熱源機器の総冷暖房能力により判断する。
ただし、容量により判断しがたい場合は、台数により判断しても構わない。
なお、5年より前に導入された機器であっても、下表に示す高効率熱源機器は、5年以内に導入された機器と同様に高効率機器として算定できる。</t>
    <rPh sb="18" eb="20">
      <t>ハンダン</t>
    </rPh>
    <rPh sb="63" eb="64">
      <t>ネン</t>
    </rPh>
    <rPh sb="96" eb="97">
      <t>ネン</t>
    </rPh>
    <rPh sb="97" eb="99">
      <t>イナイ</t>
    </rPh>
    <phoneticPr fontId="2"/>
  </si>
  <si>
    <r>
      <t>5年以内に導入（更新）された機器の割合</t>
    </r>
    <r>
      <rPr>
        <vertAlign val="superscript"/>
        <sz val="10.5"/>
        <color theme="1"/>
        <rFont val="BIZ UDP明朝 Medium"/>
        <family val="1"/>
        <charset val="128"/>
      </rPr>
      <t>※</t>
    </r>
    <r>
      <rPr>
        <sz val="10.5"/>
        <color theme="1"/>
        <rFont val="BIZ UDP明朝 Medium"/>
        <family val="1"/>
        <charset val="128"/>
      </rPr>
      <t>が80%以上である場合</t>
    </r>
    <rPh sb="1" eb="2">
      <t>ネン</t>
    </rPh>
    <rPh sb="2" eb="4">
      <t>イナイ</t>
    </rPh>
    <rPh sb="8" eb="10">
      <t>コウシン</t>
    </rPh>
    <phoneticPr fontId="2"/>
  </si>
  <si>
    <r>
      <t>・5年以内に導入（更新）された機器の割合</t>
    </r>
    <r>
      <rPr>
        <vertAlign val="superscript"/>
        <sz val="10.5"/>
        <color theme="1"/>
        <rFont val="BIZ UDP明朝 Medium"/>
        <family val="1"/>
        <charset val="128"/>
      </rPr>
      <t>※</t>
    </r>
    <r>
      <rPr>
        <sz val="10.5"/>
        <color theme="1"/>
        <rFont val="BIZ UDP明朝 Medium"/>
        <family val="1"/>
        <charset val="128"/>
      </rPr>
      <t>が80%以上である場合
・上記の省エネ技術のうち、3つ以上を実施している場合</t>
    </r>
    <rPh sb="2" eb="3">
      <t>ネン</t>
    </rPh>
    <rPh sb="3" eb="5">
      <t>イナイ</t>
    </rPh>
    <rPh sb="9" eb="11">
      <t>コウシン</t>
    </rPh>
    <phoneticPr fontId="2"/>
  </si>
  <si>
    <r>
      <t>空調機</t>
    </r>
    <r>
      <rPr>
        <vertAlign val="superscript"/>
        <sz val="10.5"/>
        <color theme="1"/>
        <rFont val="BIZ UDP明朝 Medium"/>
        <family val="1"/>
        <charset val="128"/>
      </rPr>
      <t>※1</t>
    </r>
    <r>
      <rPr>
        <sz val="10.5"/>
        <color theme="1"/>
        <rFont val="BIZ UDP明朝 Medium"/>
        <family val="1"/>
        <charset val="128"/>
      </rPr>
      <t>のファンをインバータ制御又はダンパの開度制御（内温度又は還気温度による自動制御）する変風量システムを導入する。</t>
    </r>
    <phoneticPr fontId="2"/>
  </si>
  <si>
    <r>
      <t>・空調機（エアハンドリングユニット、ファンコイルユニット等）</t>
    </r>
    <r>
      <rPr>
        <vertAlign val="superscript"/>
        <sz val="10.5"/>
        <color theme="1"/>
        <rFont val="BIZ UDP明朝 Medium"/>
        <family val="1"/>
        <charset val="128"/>
      </rPr>
      <t>※1</t>
    </r>
    <r>
      <rPr>
        <sz val="10.5"/>
        <color theme="1"/>
        <rFont val="BIZ UDP明朝 Medium"/>
        <family val="1"/>
        <charset val="128"/>
      </rPr>
      <t>を更新する際には、可能な限り効率の良い機器を採用する。
・モータやフィルターの圧損等、総合的に考慮する。</t>
    </r>
    <phoneticPr fontId="2"/>
  </si>
  <si>
    <r>
      <t>5年以内に導入（更新）された機器の割合</t>
    </r>
    <r>
      <rPr>
        <vertAlign val="superscript"/>
        <sz val="10.5"/>
        <color theme="1"/>
        <rFont val="BIZ UDP明朝 Medium"/>
        <family val="1"/>
        <charset val="128"/>
      </rPr>
      <t>※2</t>
    </r>
    <r>
      <rPr>
        <sz val="10.5"/>
        <color theme="1"/>
        <rFont val="BIZ UDP明朝 Medium"/>
        <family val="1"/>
        <charset val="128"/>
      </rPr>
      <t>が80%以上である場合</t>
    </r>
    <rPh sb="1" eb="2">
      <t>ネン</t>
    </rPh>
    <rPh sb="2" eb="4">
      <t>イナイ</t>
    </rPh>
    <rPh sb="8" eb="10">
      <t>コウシン</t>
    </rPh>
    <phoneticPr fontId="2"/>
  </si>
  <si>
    <r>
      <t>5年以内に導入（更新）された機器の割合</t>
    </r>
    <r>
      <rPr>
        <vertAlign val="superscript"/>
        <sz val="10.5"/>
        <color theme="1"/>
        <rFont val="BIZ UDP明朝 Medium"/>
        <family val="1"/>
        <charset val="128"/>
      </rPr>
      <t>※２</t>
    </r>
    <r>
      <rPr>
        <sz val="10.5"/>
        <color theme="1"/>
        <rFont val="BIZ UDP明朝 Medium"/>
        <family val="1"/>
        <charset val="128"/>
      </rPr>
      <t>が80%以上である場合</t>
    </r>
    <rPh sb="1" eb="2">
      <t>ネン</t>
    </rPh>
    <rPh sb="2" eb="4">
      <t>イナイ</t>
    </rPh>
    <rPh sb="8" eb="10">
      <t>コウシン</t>
    </rPh>
    <phoneticPr fontId="2"/>
  </si>
  <si>
    <t>割合は、変圧器の容量により判断する。（おおよその判断で構わない）
ただし、容量により判断しがたい場合は、台数により判断しても構わない。</t>
    <rPh sb="37" eb="39">
      <t>ヨウリョウ</t>
    </rPh>
    <rPh sb="42" eb="44">
      <t>ハンダン</t>
    </rPh>
    <rPh sb="48" eb="50">
      <t>バアイ</t>
    </rPh>
    <rPh sb="62" eb="63">
      <t>カマ</t>
    </rPh>
    <phoneticPr fontId="2"/>
  </si>
  <si>
    <t>「目標設定型排出量取引制度における優良大規模事業所の認定ガイドライン （第二区分事業所）」に基づき作成</t>
    <rPh sb="46" eb="47">
      <t>モト</t>
    </rPh>
    <rPh sb="49" eb="51">
      <t>サクセイ</t>
    </rPh>
    <phoneticPr fontId="2"/>
  </si>
  <si>
    <t>「工場等におけるエネルギーの使用の合理化に関する事業者の判断の基準」（令和2年4月1日一部改正、経済産業省）に基づき、事業者自らがエネルギー使用設備のエネルギー使用合理化のための管理要領（運転管理、計測・記録、保守・点検）を定めた「管理マニュアル」。</t>
    <phoneticPr fontId="2"/>
  </si>
  <si>
    <t>「工場等におけるエネルギーの使用の合理化に関する事業者の判断の基準」（令和2年4月1日一部改正、経済産業省）に基づき、事業者自らがエネルギー使用設備のエネルギー使用合理化のための管理要領（運転管理、計測・記録、保守・点検）を定めた「管理マニュアル」。</t>
    <phoneticPr fontId="2"/>
  </si>
  <si>
    <t>「目標設定型排出量取引制度における優良大規模事業所の認定ガイドライン（第二区分事業所）」を基に作成</t>
    <rPh sb="36" eb="37">
      <t>ニ</t>
    </rPh>
    <phoneticPr fontId="2"/>
  </si>
  <si>
    <t>基準空気比の範囲内である場合</t>
    <phoneticPr fontId="2"/>
  </si>
  <si>
    <t>目標空気比の範囲内である場合</t>
    <phoneticPr fontId="2"/>
  </si>
  <si>
    <r>
      <t>CO</t>
    </r>
    <r>
      <rPr>
        <vertAlign val="subscript"/>
        <sz val="9"/>
        <color theme="1"/>
        <rFont val="BIZ UDP明朝 Medium"/>
        <family val="1"/>
        <charset val="128"/>
      </rPr>
      <t>2</t>
    </r>
    <r>
      <rPr>
        <sz val="9"/>
        <color theme="1"/>
        <rFont val="BIZ UDP明朝 Medium"/>
        <family val="1"/>
        <charset val="128"/>
      </rPr>
      <t>削減推進会議等の設置及び開催</t>
    </r>
  </si>
  <si>
    <r>
      <t>CO</t>
    </r>
    <r>
      <rPr>
        <vertAlign val="subscript"/>
        <sz val="9"/>
        <color theme="1"/>
        <rFont val="BIZ UDP明朝 Medium"/>
        <family val="1"/>
        <charset val="128"/>
      </rPr>
      <t>2</t>
    </r>
    <r>
      <rPr>
        <sz val="9"/>
        <color theme="1"/>
        <rFont val="BIZ UDP明朝 Medium"/>
        <family val="1"/>
        <charset val="128"/>
      </rPr>
      <t>削減目標、計画の策定及び実績の集約・評価の実施</t>
    </r>
  </si>
  <si>
    <r>
      <t>CO</t>
    </r>
    <r>
      <rPr>
        <b/>
        <vertAlign val="subscript"/>
        <sz val="12"/>
        <color theme="1"/>
        <rFont val="BIZ UDP明朝 Medium"/>
        <family val="1"/>
        <charset val="128"/>
      </rPr>
      <t>2</t>
    </r>
    <r>
      <rPr>
        <b/>
        <sz val="12"/>
        <color theme="1"/>
        <rFont val="BIZ UDP明朝 Medium"/>
        <family val="1"/>
        <charset val="128"/>
      </rPr>
      <t>削減目標、計画の策定及び実績の集約・評価の実施</t>
    </r>
  </si>
  <si>
    <r>
      <t>CO</t>
    </r>
    <r>
      <rPr>
        <b/>
        <vertAlign val="subscript"/>
        <sz val="12"/>
        <color theme="1"/>
        <rFont val="BIZ UDP明朝 Medium"/>
        <family val="1"/>
        <charset val="128"/>
      </rPr>
      <t>2</t>
    </r>
    <r>
      <rPr>
        <b/>
        <sz val="12"/>
        <color theme="1"/>
        <rFont val="BIZ UDP明朝 Medium"/>
        <family val="1"/>
        <charset val="128"/>
      </rPr>
      <t>削減推進会議等の設置及び開催</t>
    </r>
    <phoneticPr fontId="2"/>
  </si>
  <si>
    <t>この設問は蒸気ボイラーを除く熱源機器に関する設問です。
高効率蒸気ボイラーの空気比に関する設問は、対策番号【２9】により回答ください。</t>
    <phoneticPr fontId="2"/>
  </si>
  <si>
    <t>・冷凍機がない場合
・空冷式の冷凍機等、冷却水の温度を調節する必要がない場合</t>
    <rPh sb="11" eb="14">
      <t>クウレイシキ</t>
    </rPh>
    <rPh sb="15" eb="17">
      <t>レイトウ</t>
    </rPh>
    <rPh sb="17" eb="18">
      <t>キ</t>
    </rPh>
    <rPh sb="18" eb="19">
      <t>トウ</t>
    </rPh>
    <rPh sb="20" eb="23">
      <t>レイキャクスイ</t>
    </rPh>
    <rPh sb="24" eb="26">
      <t>オンド</t>
    </rPh>
    <rPh sb="27" eb="29">
      <t>チョウセツ</t>
    </rPh>
    <rPh sb="31" eb="33">
      <t>ヒツヨウ</t>
    </rPh>
    <rPh sb="36" eb="38">
      <t>バアイ</t>
    </rPh>
    <phoneticPr fontId="2"/>
  </si>
  <si>
    <t>この設問は蒸気ボイラーに関する設問です。
その他の熱源機器の導入に関する設問は、対策番号【７】により回答ください。</t>
    <phoneticPr fontId="2"/>
  </si>
  <si>
    <t>保温カバー等によりボイラー及び蒸気使用機器（空調機、厨房、ランドリー、滅菌装置等）周辺の蒸気バルブ及びフランジを保温する。</t>
    <rPh sb="56" eb="58">
      <t>ホオン</t>
    </rPh>
    <phoneticPr fontId="2"/>
  </si>
  <si>
    <t>この設問は中央熱源方式の空調に関する設問です。
個別空調に関する設問は、対策番号【13】により回答ください。</t>
    <phoneticPr fontId="2"/>
  </si>
  <si>
    <t>負荷変動するポンプが無い場合
例：一定揚程で稼働するポンプの場合</t>
    <phoneticPr fontId="2"/>
  </si>
  <si>
    <t>貴社の特筆すべき省エネ対策（再生可能エネルギー・低炭素電源・AI・IoTの導入、サプライチェーンを絡めた省エネ対策）がある場合に記入してください。</t>
    <phoneticPr fontId="2"/>
  </si>
  <si>
    <r>
      <t>照明の80%以上</t>
    </r>
    <r>
      <rPr>
        <vertAlign val="superscript"/>
        <sz val="10.5"/>
        <color theme="1"/>
        <rFont val="BIZ UDP明朝 Medium"/>
        <family val="1"/>
        <charset val="128"/>
      </rPr>
      <t>※</t>
    </r>
    <r>
      <rPr>
        <sz val="10.5"/>
        <color theme="1"/>
        <rFont val="BIZ UDP明朝 Medium"/>
        <family val="1"/>
        <charset val="128"/>
      </rPr>
      <t>で間引き・調光等を実施している場合
（検討したが、照度測定などの測定結果に基づき適切と判断した場合を含む）</t>
    </r>
    <rPh sb="0" eb="2">
      <t>ショウメイ</t>
    </rPh>
    <rPh sb="10" eb="12">
      <t>マビ</t>
    </rPh>
    <rPh sb="14" eb="16">
      <t>チョウコウ</t>
    </rPh>
    <rPh sb="16" eb="17">
      <t>トウ</t>
    </rPh>
    <rPh sb="18" eb="20">
      <t>ジッシ</t>
    </rPh>
    <rPh sb="24" eb="26">
      <t>バアイ</t>
    </rPh>
    <rPh sb="28" eb="30">
      <t>ケントウ</t>
    </rPh>
    <rPh sb="34" eb="36">
      <t>ショウド</t>
    </rPh>
    <rPh sb="36" eb="38">
      <t>ソクテイ</t>
    </rPh>
    <rPh sb="41" eb="43">
      <t>ソクテイ</t>
    </rPh>
    <rPh sb="43" eb="45">
      <t>ケッカ</t>
    </rPh>
    <rPh sb="46" eb="47">
      <t>モト</t>
    </rPh>
    <rPh sb="49" eb="51">
      <t>テキセツ</t>
    </rPh>
    <rPh sb="52" eb="54">
      <t>ハンダン</t>
    </rPh>
    <rPh sb="56" eb="58">
      <t>バアイ</t>
    </rPh>
    <rPh sb="59" eb="60">
      <t>フク</t>
    </rPh>
    <phoneticPr fontId="2"/>
  </si>
  <si>
    <t>照明の60%以上で間引き・調光等を実施している場合
（検討したが、照度測定などの測定結果に基づき適切と判断した場合を含む）</t>
    <rPh sb="0" eb="2">
      <t>ショウメイ</t>
    </rPh>
    <rPh sb="9" eb="11">
      <t>マビ</t>
    </rPh>
    <rPh sb="13" eb="15">
      <t>チョウコウ</t>
    </rPh>
    <rPh sb="15" eb="16">
      <t>トウ</t>
    </rPh>
    <rPh sb="17" eb="19">
      <t>ジッシ</t>
    </rPh>
    <rPh sb="23" eb="25">
      <t>バアイ</t>
    </rPh>
    <rPh sb="27" eb="29">
      <t>ケントウ</t>
    </rPh>
    <rPh sb="33" eb="35">
      <t>ショウド</t>
    </rPh>
    <rPh sb="35" eb="37">
      <t>ソクテイ</t>
    </rPh>
    <rPh sb="40" eb="42">
      <t>ソクテイ</t>
    </rPh>
    <rPh sb="42" eb="44">
      <t>ケッカ</t>
    </rPh>
    <rPh sb="45" eb="46">
      <t>モト</t>
    </rPh>
    <rPh sb="48" eb="50">
      <t>テキセツ</t>
    </rPh>
    <rPh sb="51" eb="53">
      <t>ハンダン</t>
    </rPh>
    <rPh sb="55" eb="57">
      <t>バアイ</t>
    </rPh>
    <rPh sb="58" eb="59">
      <t>フク</t>
    </rPh>
    <phoneticPr fontId="2"/>
  </si>
  <si>
    <t>照明の40%以上で間引き・調光等を実施している場合
（検討したが、照度測定などの測定結果に基づき適切と判断した場合を含む）</t>
    <rPh sb="0" eb="2">
      <t>ショウメイ</t>
    </rPh>
    <rPh sb="9" eb="11">
      <t>マビ</t>
    </rPh>
    <rPh sb="13" eb="15">
      <t>チョウコウ</t>
    </rPh>
    <rPh sb="15" eb="16">
      <t>トウ</t>
    </rPh>
    <rPh sb="17" eb="19">
      <t>ジッシ</t>
    </rPh>
    <rPh sb="23" eb="25">
      <t>バアイ</t>
    </rPh>
    <rPh sb="27" eb="29">
      <t>ケントウ</t>
    </rPh>
    <rPh sb="33" eb="35">
      <t>ショウド</t>
    </rPh>
    <rPh sb="35" eb="37">
      <t>ソクテイ</t>
    </rPh>
    <rPh sb="40" eb="42">
      <t>ソクテイ</t>
    </rPh>
    <rPh sb="42" eb="44">
      <t>ケッカ</t>
    </rPh>
    <rPh sb="45" eb="46">
      <t>モト</t>
    </rPh>
    <rPh sb="48" eb="50">
      <t>テキセツ</t>
    </rPh>
    <rPh sb="51" eb="53">
      <t>ハンダン</t>
    </rPh>
    <rPh sb="55" eb="57">
      <t>バアイ</t>
    </rPh>
    <rPh sb="58" eb="59">
      <t>フク</t>
    </rPh>
    <phoneticPr fontId="2"/>
  </si>
  <si>
    <t>照明の20%以上で間引き・調光等を実施している場合
（検討したが、照度測定などの測定結果に基づき適切と判断した場合を含む）</t>
    <rPh sb="0" eb="2">
      <t>ショウメイ</t>
    </rPh>
    <rPh sb="9" eb="11">
      <t>マビ</t>
    </rPh>
    <rPh sb="13" eb="15">
      <t>チョウコウ</t>
    </rPh>
    <rPh sb="15" eb="16">
      <t>トウ</t>
    </rPh>
    <rPh sb="17" eb="19">
      <t>ジッシ</t>
    </rPh>
    <rPh sb="23" eb="25">
      <t>バアイ</t>
    </rPh>
    <rPh sb="27" eb="29">
      <t>ケントウ</t>
    </rPh>
    <rPh sb="33" eb="35">
      <t>ショウド</t>
    </rPh>
    <rPh sb="35" eb="37">
      <t>ソクテイ</t>
    </rPh>
    <rPh sb="40" eb="42">
      <t>ソクテイ</t>
    </rPh>
    <rPh sb="42" eb="44">
      <t>ケッカ</t>
    </rPh>
    <rPh sb="45" eb="46">
      <t>モト</t>
    </rPh>
    <rPh sb="48" eb="50">
      <t>テキセツ</t>
    </rPh>
    <rPh sb="51" eb="53">
      <t>ハンダン</t>
    </rPh>
    <rPh sb="55" eb="57">
      <t>バアイ</t>
    </rPh>
    <rPh sb="58" eb="59">
      <t>フク</t>
    </rPh>
    <phoneticPr fontId="2"/>
  </si>
  <si>
    <t>照明の２0%未満で間引き・調光等を実施している場合
・対策の実施状況を把握していない場合</t>
    <rPh sb="0" eb="2">
      <t>ショウメイ</t>
    </rPh>
    <rPh sb="6" eb="8">
      <t>ミマン</t>
    </rPh>
    <rPh sb="9" eb="11">
      <t>マビ</t>
    </rPh>
    <rPh sb="13" eb="15">
      <t>チョウコウ</t>
    </rPh>
    <rPh sb="15" eb="16">
      <t>トウ</t>
    </rPh>
    <rPh sb="17" eb="19">
      <t>ジッシ</t>
    </rPh>
    <rPh sb="23" eb="25">
      <t>バアイ</t>
    </rPh>
    <phoneticPr fontId="2"/>
  </si>
  <si>
    <t>自由記載欄1</t>
    <rPh sb="0" eb="2">
      <t>ジユウ</t>
    </rPh>
    <rPh sb="2" eb="4">
      <t>キサイ</t>
    </rPh>
    <rPh sb="4" eb="5">
      <t>ラン</t>
    </rPh>
    <phoneticPr fontId="2"/>
  </si>
  <si>
    <t>自由記載欄2</t>
    <rPh sb="0" eb="2">
      <t>ジユウ</t>
    </rPh>
    <rPh sb="2" eb="4">
      <t>キサイ</t>
    </rPh>
    <rPh sb="4" eb="5">
      <t>ラン</t>
    </rPh>
    <phoneticPr fontId="2"/>
  </si>
  <si>
    <t>冷凍機は、冷却水入口温度が仕様の範囲内で低いほど冷凍機の効率が良くなる。
冷凍機の冷却水下限温度を目標に冷却塔ファンの発停の温度設定値を引き下げることにより、冷却水温度の低下を図る。
冷却水温度を下げると冷却塔のファンのエネルギー消費量が増加することもあるので、十分な検討が必要である。
また、熱源機には冷却水入り口温度の下限値があるので、機器メーカーに確認して実施する必要がある。</t>
    <rPh sb="44" eb="46">
      <t>カゲン</t>
    </rPh>
    <phoneticPr fontId="2"/>
  </si>
  <si>
    <t>この設問は個別空調に関する設問です。
中央熱源方式による空調に関する設問は、対策番号【14】【15】により回答ください。</t>
    <phoneticPr fontId="2"/>
  </si>
  <si>
    <t>【対策実施の把握】
・局所冷暖房設備を導入したことが分かる資料又は導入状況が分かる写真</t>
    <rPh sb="11" eb="13">
      <t>キョクショ</t>
    </rPh>
    <phoneticPr fontId="2"/>
  </si>
  <si>
    <r>
      <t>変風量システムにすることで、負荷変動に応じて風量を調整し、空気搬送に係るエネルギー消費量を低減できるため、CO</t>
    </r>
    <r>
      <rPr>
        <vertAlign val="subscript"/>
        <sz val="10.5"/>
        <color theme="1"/>
        <rFont val="BIZ UDP明朝 Medium"/>
        <family val="1"/>
        <charset val="128"/>
      </rPr>
      <t>2</t>
    </r>
    <r>
      <rPr>
        <sz val="10.5"/>
        <color theme="1"/>
        <rFont val="BIZ UDP明朝 Medium"/>
        <family val="1"/>
        <charset val="128"/>
      </rPr>
      <t>排出量の削減につながる。</t>
    </r>
    <phoneticPr fontId="2"/>
  </si>
  <si>
    <t>室内温度等の適正化</t>
    <phoneticPr fontId="2"/>
  </si>
  <si>
    <t>省エネ対策を実施するにあたっての課題の他、フィードバックを希望する情報やご要望等がある場合に記入してください。</t>
    <phoneticPr fontId="2"/>
  </si>
  <si>
    <t>未入力時の対応</t>
    <rPh sb="0" eb="3">
      <t>ミニュウリョク</t>
    </rPh>
    <rPh sb="3" eb="4">
      <t>ジ</t>
    </rPh>
    <rPh sb="5" eb="7">
      <t>タイオウ</t>
    </rPh>
    <phoneticPr fontId="1"/>
  </si>
  <si>
    <t>室内温度等の適正化</t>
    <rPh sb="4" eb="5">
      <t>トウ</t>
    </rPh>
    <phoneticPr fontId="1"/>
  </si>
  <si>
    <t>熱源機器（蒸気ボイラーを除く）及び関連する熱源ポンプで、不要期間（中間期、夏季の温熱源系統、冬季の冷熱源系統等）の電源供給を停止する。
熱源機器及び関連する熱源ポンプを夜間に使用しない場合は、運転を停止する。</t>
    <phoneticPr fontId="2"/>
  </si>
  <si>
    <t>調整すべき熱源機器がない場合
例：冷温水の温度設定機能がないもの</t>
    <rPh sb="0" eb="2">
      <t>チョウセイ</t>
    </rPh>
    <rPh sb="5" eb="7">
      <t>ネツゲン</t>
    </rPh>
    <rPh sb="7" eb="9">
      <t>キキ</t>
    </rPh>
    <rPh sb="12" eb="14">
      <t>バアイ</t>
    </rPh>
    <rPh sb="15" eb="16">
      <t>レイ</t>
    </rPh>
    <rPh sb="17" eb="18">
      <t>ヒヤ</t>
    </rPh>
    <rPh sb="18" eb="20">
      <t>オンスイ</t>
    </rPh>
    <rPh sb="21" eb="23">
      <t>オンド</t>
    </rPh>
    <rPh sb="23" eb="25">
      <t>セッテイ</t>
    </rPh>
    <rPh sb="25" eb="27">
      <t>キノウ</t>
    </rPh>
    <phoneticPr fontId="2"/>
  </si>
  <si>
    <r>
      <rPr>
        <sz val="10.5"/>
        <rFont val="BIZ UDP明朝 Medium"/>
        <family val="1"/>
        <charset val="128"/>
      </rPr>
      <t>未利用熱</t>
    </r>
    <r>
      <rPr>
        <sz val="10.5"/>
        <color theme="1"/>
        <rFont val="BIZ UDP明朝 Medium"/>
        <family val="1"/>
        <charset val="128"/>
      </rPr>
      <t>の排熱回収</t>
    </r>
    <rPh sb="0" eb="4">
      <t>ミリヨウネツ</t>
    </rPh>
    <phoneticPr fontId="1"/>
  </si>
  <si>
    <t>・居室（執務室、会議室、応接室、休憩室等）や工場内に温度計を設置して室内温度を確認する。
・居室の場合、夏季の実際の室内温度26℃以上、冬季の実際の室内温度22℃以下を目安に緩和する。
・製造エリアの場合、規定された管理値に基づき、適切な温度で管理する。
・生産工程に応じた湿度管理が必要な場合は、湿度計を設置して室内湿度を確認する。
・除湿は状況に応じて、デシカント式や冷却式など適切な除湿方式を選択する。</t>
    <rPh sb="22" eb="24">
      <t>コウジョウ</t>
    </rPh>
    <rPh sb="24" eb="25">
      <t>ナイ</t>
    </rPh>
    <rPh sb="46" eb="48">
      <t>キョシツ</t>
    </rPh>
    <rPh sb="49" eb="51">
      <t>バアイ</t>
    </rPh>
    <rPh sb="84" eb="86">
      <t>メヤス</t>
    </rPh>
    <rPh sb="94" eb="96">
      <t>セイゾウ</t>
    </rPh>
    <rPh sb="100" eb="102">
      <t>バアイ</t>
    </rPh>
    <rPh sb="103" eb="105">
      <t>キテイ</t>
    </rPh>
    <rPh sb="108" eb="110">
      <t>カンリ</t>
    </rPh>
    <rPh sb="110" eb="111">
      <t>アタイ</t>
    </rPh>
    <rPh sb="112" eb="113">
      <t>モト</t>
    </rPh>
    <rPh sb="116" eb="118">
      <t>テキセツ</t>
    </rPh>
    <rPh sb="119" eb="121">
      <t>オンド</t>
    </rPh>
    <rPh sb="122" eb="124">
      <t>カンリ</t>
    </rPh>
    <rPh sb="129" eb="131">
      <t>セイサン</t>
    </rPh>
    <rPh sb="131" eb="133">
      <t>コウテイ</t>
    </rPh>
    <rPh sb="134" eb="135">
      <t>オウ</t>
    </rPh>
    <rPh sb="137" eb="139">
      <t>シツド</t>
    </rPh>
    <rPh sb="139" eb="141">
      <t>カンリ</t>
    </rPh>
    <rPh sb="142" eb="144">
      <t>ヒツヨウ</t>
    </rPh>
    <rPh sb="145" eb="147">
      <t>バアイ</t>
    </rPh>
    <rPh sb="149" eb="151">
      <t>シツド</t>
    </rPh>
    <rPh sb="151" eb="152">
      <t>ケイ</t>
    </rPh>
    <rPh sb="153" eb="155">
      <t>セッチ</t>
    </rPh>
    <rPh sb="157" eb="159">
      <t>シツナイ</t>
    </rPh>
    <rPh sb="159" eb="161">
      <t>シツド</t>
    </rPh>
    <rPh sb="172" eb="174">
      <t>ジョウキョウ</t>
    </rPh>
    <rPh sb="175" eb="176">
      <t>オウ</t>
    </rPh>
    <rPh sb="184" eb="185">
      <t>シキ</t>
    </rPh>
    <rPh sb="188" eb="189">
      <t>シキ</t>
    </rPh>
    <rPh sb="191" eb="193">
      <t>テキセツ</t>
    </rPh>
    <rPh sb="194" eb="196">
      <t>ジョシツ</t>
    </rPh>
    <rPh sb="196" eb="198">
      <t>ホウシキ</t>
    </rPh>
    <rPh sb="199" eb="201">
      <t>センタク</t>
    </rPh>
    <phoneticPr fontId="2"/>
  </si>
  <si>
    <r>
      <t>室内温度及び湿度を適切に管理することで、空調エネルギーの低減が可能となり、CO</t>
    </r>
    <r>
      <rPr>
        <vertAlign val="subscript"/>
        <sz val="10.5"/>
        <rFont val="BIZ UDP明朝 Medium"/>
        <family val="1"/>
        <charset val="128"/>
      </rPr>
      <t>2</t>
    </r>
    <r>
      <rPr>
        <sz val="10.5"/>
        <rFont val="BIZ UDP明朝 Medium"/>
        <family val="1"/>
        <charset val="128"/>
      </rPr>
      <t>排出量の削減につながる。</t>
    </r>
    <rPh sb="4" eb="5">
      <t>オヨ</t>
    </rPh>
    <rPh sb="6" eb="8">
      <t>シツド</t>
    </rPh>
    <rPh sb="9" eb="11">
      <t>テキセツ</t>
    </rPh>
    <rPh sb="12" eb="14">
      <t>カンリ</t>
    </rPh>
    <phoneticPr fontId="2"/>
  </si>
  <si>
    <t>換気ファン（空調機に設置されているものを除く）に、各室の必要換気量に応じたスケジュール制御又はインバータ制御を導入する等（手動による制御を含む）、換気風量の抑制を実施する。
また、必要に応じて局所排気装置を導入することにより、工場全体の換気負荷を低減させることができる場合がある。</t>
    <rPh sb="90" eb="92">
      <t>ヒツヨウ</t>
    </rPh>
    <rPh sb="93" eb="94">
      <t>オウ</t>
    </rPh>
    <rPh sb="96" eb="98">
      <t>キョクショ</t>
    </rPh>
    <rPh sb="98" eb="100">
      <t>ハイキ</t>
    </rPh>
    <rPh sb="100" eb="102">
      <t>ソウチ</t>
    </rPh>
    <rPh sb="103" eb="105">
      <t>ドウニュウ</t>
    </rPh>
    <rPh sb="113" eb="115">
      <t>コウジョウ</t>
    </rPh>
    <rPh sb="115" eb="117">
      <t>ゼンタイ</t>
    </rPh>
    <rPh sb="118" eb="120">
      <t>カンキ</t>
    </rPh>
    <rPh sb="120" eb="122">
      <t>フカ</t>
    </rPh>
    <rPh sb="123" eb="125">
      <t>テイゲン</t>
    </rPh>
    <rPh sb="134" eb="136">
      <t>バアイ</t>
    </rPh>
    <phoneticPr fontId="2"/>
  </si>
  <si>
    <r>
      <t xml:space="preserve">油圧や空圧で駆動する成形機等の生産設備において、以下の対策を実施する。
・ACサーボモータの採用もしくは油圧・空圧シリンダを電動シリンダに変える。
・電動化できない場合には、アキュムレーターを導入する等の省エネ対策を行う。
</t>
    </r>
    <r>
      <rPr>
        <sz val="9"/>
        <rFont val="BIZ UDP明朝 Medium"/>
        <family val="1"/>
        <charset val="128"/>
      </rPr>
      <t>（注）油圧や空圧のシリンダは、パスカルの原理で大きな推力を発生させることができる一方で、
　　　電動シリンダは、太さに制約があり、推力の大きさに制約があることに留意。</t>
    </r>
    <rPh sb="0" eb="2">
      <t>ユアツ</t>
    </rPh>
    <rPh sb="3" eb="5">
      <t>クウアツ</t>
    </rPh>
    <rPh sb="6" eb="8">
      <t>クドウ</t>
    </rPh>
    <rPh sb="15" eb="17">
      <t>セイサン</t>
    </rPh>
    <rPh sb="17" eb="19">
      <t>セツビ</t>
    </rPh>
    <rPh sb="24" eb="26">
      <t>イカ</t>
    </rPh>
    <rPh sb="27" eb="29">
      <t>タイサク</t>
    </rPh>
    <rPh sb="30" eb="32">
      <t>ジッシ</t>
    </rPh>
    <rPh sb="46" eb="48">
      <t>サイヨウ</t>
    </rPh>
    <rPh sb="52" eb="54">
      <t>ユアツ</t>
    </rPh>
    <rPh sb="69" eb="70">
      <t>カ</t>
    </rPh>
    <rPh sb="75" eb="78">
      <t>デンドウカ</t>
    </rPh>
    <rPh sb="82" eb="84">
      <t>バアイ</t>
    </rPh>
    <rPh sb="96" eb="98">
      <t>ドウニュウ</t>
    </rPh>
    <rPh sb="100" eb="101">
      <t>ナド</t>
    </rPh>
    <rPh sb="102" eb="103">
      <t>ショウ</t>
    </rPh>
    <rPh sb="105" eb="107">
      <t>タイサク</t>
    </rPh>
    <rPh sb="108" eb="109">
      <t>オコナ</t>
    </rPh>
    <rPh sb="178" eb="180">
      <t>スイリョク</t>
    </rPh>
    <rPh sb="181" eb="182">
      <t>オオ</t>
    </rPh>
    <rPh sb="185" eb="187">
      <t>セイヤク</t>
    </rPh>
    <phoneticPr fontId="2"/>
  </si>
  <si>
    <r>
      <t>油圧・空圧駆動の電動化や、アキュムレーターを導入することにより、成形機等の駆動に要するエネルギー消費量の低減が可能となり、CO</t>
    </r>
    <r>
      <rPr>
        <vertAlign val="subscript"/>
        <sz val="10.5"/>
        <rFont val="BIZ UDP明朝 Medium"/>
        <family val="1"/>
        <charset val="128"/>
      </rPr>
      <t>2</t>
    </r>
    <r>
      <rPr>
        <sz val="10.5"/>
        <rFont val="BIZ UDP明朝 Medium"/>
        <family val="1"/>
        <charset val="128"/>
      </rPr>
      <t>排出量の削減につながる。</t>
    </r>
    <rPh sb="22" eb="24">
      <t>ドウニュウ</t>
    </rPh>
    <phoneticPr fontId="2"/>
  </si>
  <si>
    <t xml:space="preserve">・加熱設備の高温排気や排水等、利用可能な箇所について未利用熱の排熱回収をおこない、燃焼用空気や温水の予熱等に再利用する。 
・排熱の回収率を把握する。 </t>
    <rPh sb="6" eb="8">
      <t>コウオン</t>
    </rPh>
    <rPh sb="8" eb="10">
      <t>ハイキ</t>
    </rPh>
    <rPh sb="11" eb="13">
      <t>ハイスイ</t>
    </rPh>
    <rPh sb="13" eb="14">
      <t>トウ</t>
    </rPh>
    <rPh sb="15" eb="19">
      <t>リヨウカノウ</t>
    </rPh>
    <rPh sb="20" eb="22">
      <t>カショ</t>
    </rPh>
    <rPh sb="26" eb="29">
      <t>ミリヨウ</t>
    </rPh>
    <rPh sb="29" eb="30">
      <t>ネツ</t>
    </rPh>
    <rPh sb="47" eb="49">
      <t>オンスイ</t>
    </rPh>
    <phoneticPr fontId="2"/>
  </si>
  <si>
    <t>回転数制御が有効なものがない場合
例：定格で運用する必要がある場合</t>
    <rPh sb="0" eb="3">
      <t>カイテンスウ</t>
    </rPh>
    <rPh sb="3" eb="5">
      <t>セイギョ</t>
    </rPh>
    <rPh sb="6" eb="8">
      <t>ユウコウ</t>
    </rPh>
    <rPh sb="19" eb="21">
      <t>テイカク</t>
    </rPh>
    <rPh sb="22" eb="24">
      <t>ウンヨウ</t>
    </rPh>
    <rPh sb="26" eb="28">
      <t>ヒツヨウ</t>
    </rPh>
    <rPh sb="31" eb="33">
      <t>バアイ</t>
    </rPh>
    <phoneticPr fontId="2"/>
  </si>
  <si>
    <t>加熱・燃焼設備(熱利用設備)</t>
    <rPh sb="3" eb="5">
      <t>ネンショウ</t>
    </rPh>
    <rPh sb="8" eb="13">
      <t>ネツリヨウセツビ</t>
    </rPh>
    <phoneticPr fontId="2"/>
  </si>
  <si>
    <t>加熱・燃焼設備(熱利用設備)</t>
    <rPh sb="3" eb="5">
      <t>ネンショウ</t>
    </rPh>
    <phoneticPr fontId="2"/>
  </si>
  <si>
    <t>生産プロセス（複数の機器により構成される生産設備を含む）における電動機を更新する際には、可能な限り効率の良い機器を採用する。
大規模設備の場合、駆動部のインバータ化やモーターの更新等、部分的な予防保全を行い設備の効率を維持する。
設備によって、使用できる電動機が限定されることもあるため、機器メーカーに確認して実施する必要がある。</t>
    <rPh sb="63" eb="68">
      <t>ダイキボセツビ</t>
    </rPh>
    <rPh sb="69" eb="71">
      <t>バアイ</t>
    </rPh>
    <rPh sb="72" eb="75">
      <t>クドウブ</t>
    </rPh>
    <rPh sb="81" eb="82">
      <t>カ</t>
    </rPh>
    <rPh sb="88" eb="90">
      <t>コウシン</t>
    </rPh>
    <rPh sb="90" eb="91">
      <t>トウ</t>
    </rPh>
    <rPh sb="92" eb="95">
      <t>ブブンテキ</t>
    </rPh>
    <rPh sb="96" eb="100">
      <t>ヨボウホゼン</t>
    </rPh>
    <rPh sb="101" eb="102">
      <t>オコナ</t>
    </rPh>
    <rPh sb="103" eb="105">
      <t>セツビ</t>
    </rPh>
    <rPh sb="106" eb="108">
      <t>コウリツ</t>
    </rPh>
    <rPh sb="109" eb="111">
      <t>イジ</t>
    </rPh>
    <rPh sb="128" eb="129">
      <t>ウゴ</t>
    </rPh>
    <phoneticPr fontId="2"/>
  </si>
  <si>
    <t>実施（把握）していない</t>
    <phoneticPr fontId="2"/>
  </si>
  <si>
    <t>回転数制御が有効なものすべてで導入済みの場合</t>
    <rPh sb="0" eb="3">
      <t>カイテンスウ</t>
    </rPh>
    <rPh sb="3" eb="5">
      <t>セイギョ</t>
    </rPh>
    <rPh sb="6" eb="8">
      <t>ユウコウ</t>
    </rPh>
    <rPh sb="15" eb="17">
      <t>ドウニュウ</t>
    </rPh>
    <rPh sb="17" eb="18">
      <t>ズ</t>
    </rPh>
    <rPh sb="20" eb="22">
      <t>バアイ</t>
    </rPh>
    <phoneticPr fontId="2"/>
  </si>
  <si>
    <t>一部実施</t>
    <phoneticPr fontId="2"/>
  </si>
  <si>
    <t>回転数制御が有効なものの一部で導入済みの場合</t>
    <phoneticPr fontId="2"/>
  </si>
  <si>
    <t>・回転数制御を導入していない場合
・対策の実施状況を把握していない場合</t>
    <phoneticPr fontId="2"/>
  </si>
  <si>
    <r>
      <t>【対策実施の把握】
・上記の対策を実施することが記載された「管理標準</t>
    </r>
    <r>
      <rPr>
        <vertAlign val="superscript"/>
        <sz val="10.5"/>
        <color theme="1"/>
        <rFont val="BIZ UDP明朝 Medium"/>
        <family val="1"/>
        <charset val="128"/>
      </rPr>
      <t>※</t>
    </r>
    <r>
      <rPr>
        <sz val="10.5"/>
        <color theme="1"/>
        <rFont val="BIZ UDP明朝 Medium"/>
        <family val="1"/>
        <charset val="128"/>
      </rPr>
      <t>」又は設備対策の実施記録
・回転数制御が適用可能な設備の数に対する適用比率の（概略）比率
回転数制御（インバータ）が組み込まれた状態で納入された設備（ポンプ・ファン等）も含めてよい。</t>
    </r>
    <phoneticPr fontId="2"/>
  </si>
  <si>
    <t>実施済み</t>
    <rPh sb="2" eb="3">
      <t>ズ</t>
    </rPh>
    <phoneticPr fontId="2"/>
  </si>
  <si>
    <t>点数</t>
    <rPh sb="0" eb="2">
      <t>テンスウ</t>
    </rPh>
    <phoneticPr fontId="2"/>
  </si>
  <si>
    <t>下記に加えて、ボイラ、熱源機器など、主要な設備のエネルギー消費量を把握している場合</t>
    <rPh sb="0" eb="2">
      <t>カキ</t>
    </rPh>
    <rPh sb="3" eb="4">
      <t>クワ</t>
    </rPh>
    <rPh sb="11" eb="13">
      <t>ネツゲン</t>
    </rPh>
    <rPh sb="13" eb="15">
      <t>キキ</t>
    </rPh>
    <rPh sb="18" eb="20">
      <t>シュヨウ</t>
    </rPh>
    <rPh sb="21" eb="23">
      <t>セツビ</t>
    </rPh>
    <rPh sb="29" eb="32">
      <t>ショウヒリョウ</t>
    </rPh>
    <rPh sb="33" eb="35">
      <t>ハアク</t>
    </rPh>
    <rPh sb="39" eb="41">
      <t>バアイ</t>
    </rPh>
    <phoneticPr fontId="2"/>
  </si>
  <si>
    <t>↑データベース抽出用</t>
    <rPh sb="7" eb="10">
      <t>チュウシュツヨウ</t>
    </rPh>
    <phoneticPr fontId="2"/>
  </si>
  <si>
    <t>対策分類</t>
    <rPh sb="0" eb="4">
      <t>タイサクブンルイ</t>
    </rPh>
    <phoneticPr fontId="1"/>
  </si>
  <si>
    <t>一般</t>
    <rPh sb="0" eb="2">
      <t>イッパン</t>
    </rPh>
    <phoneticPr fontId="31"/>
  </si>
  <si>
    <t>更新</t>
    <rPh sb="0" eb="2">
      <t>コウシン</t>
    </rPh>
    <phoneticPr fontId="31"/>
  </si>
  <si>
    <t>運用</t>
    <rPh sb="0" eb="2">
      <t>ウンヨウ</t>
    </rPh>
    <phoneticPr fontId="31"/>
  </si>
  <si>
    <t>点数</t>
    <rPh sb="0" eb="2">
      <t>テンスウ</t>
    </rPh>
    <phoneticPr fontId="1"/>
  </si>
  <si>
    <r>
      <t>対策の実施状況を回答するにあたって使用した根拠資料のうち、</t>
    </r>
    <r>
      <rPr>
        <sz val="11"/>
        <color rgb="FFFF0000"/>
        <rFont val="BIZ UDP明朝 Medium"/>
        <family val="1"/>
        <charset val="128"/>
      </rPr>
      <t>設備の保有・稼働状況や性能の把握</t>
    </r>
    <r>
      <rPr>
        <sz val="11"/>
        <color theme="1"/>
        <rFont val="BIZ UDP明朝 Medium"/>
        <family val="1"/>
        <charset val="128"/>
      </rPr>
      <t>に使用した資料名を記載してください。
例）設備管理台帳</t>
    </r>
    <rPh sb="0" eb="2">
      <t>タイサク</t>
    </rPh>
    <rPh sb="3" eb="7">
      <t>ジッシジョウキョウ</t>
    </rPh>
    <rPh sb="8" eb="10">
      <t>カイトウ</t>
    </rPh>
    <rPh sb="17" eb="19">
      <t>シヨウ</t>
    </rPh>
    <rPh sb="21" eb="23">
      <t>コンキョ</t>
    </rPh>
    <rPh sb="23" eb="25">
      <t>シリョウ</t>
    </rPh>
    <rPh sb="29" eb="31">
      <t>セツビ</t>
    </rPh>
    <rPh sb="32" eb="34">
      <t>ホユウ</t>
    </rPh>
    <rPh sb="35" eb="37">
      <t>カドウ</t>
    </rPh>
    <rPh sb="37" eb="39">
      <t>ジョウキョウ</t>
    </rPh>
    <rPh sb="40" eb="42">
      <t>セイノウ</t>
    </rPh>
    <rPh sb="43" eb="45">
      <t>ハアク</t>
    </rPh>
    <rPh sb="46" eb="48">
      <t>シヨウ</t>
    </rPh>
    <rPh sb="50" eb="52">
      <t>シリョウ</t>
    </rPh>
    <rPh sb="52" eb="53">
      <t>メイ</t>
    </rPh>
    <rPh sb="54" eb="56">
      <t>キサイ</t>
    </rPh>
    <rPh sb="64" eb="65">
      <t>レイ</t>
    </rPh>
    <rPh sb="66" eb="68">
      <t>セツビ</t>
    </rPh>
    <rPh sb="68" eb="72">
      <t>カンリダイチョウ</t>
    </rPh>
    <phoneticPr fontId="2"/>
  </si>
  <si>
    <r>
      <t>対策の実施状況を回答するにあたって使用した根拠資料のうち、</t>
    </r>
    <r>
      <rPr>
        <sz val="11"/>
        <color rgb="FFFF0000"/>
        <rFont val="BIZ UDP明朝 Medium"/>
        <family val="1"/>
        <charset val="128"/>
      </rPr>
      <t>対策の実施状況の把握</t>
    </r>
    <r>
      <rPr>
        <sz val="11"/>
        <color theme="1"/>
        <rFont val="BIZ UDP明朝 Medium"/>
        <family val="1"/>
        <charset val="128"/>
      </rPr>
      <t>に使用した資料名を記載してください。
例）設備保守・点検実施記録　等</t>
    </r>
    <rPh sb="0" eb="2">
      <t>タイサク</t>
    </rPh>
    <rPh sb="3" eb="7">
      <t>ジッシジョウキョウ</t>
    </rPh>
    <rPh sb="8" eb="10">
      <t>カイトウ</t>
    </rPh>
    <rPh sb="17" eb="19">
      <t>シヨウ</t>
    </rPh>
    <rPh sb="21" eb="23">
      <t>コンキョ</t>
    </rPh>
    <rPh sb="23" eb="25">
      <t>シリョウ</t>
    </rPh>
    <rPh sb="29" eb="31">
      <t>タイサク</t>
    </rPh>
    <rPh sb="32" eb="34">
      <t>ジッシ</t>
    </rPh>
    <rPh sb="34" eb="36">
      <t>ジョウキョウ</t>
    </rPh>
    <rPh sb="37" eb="39">
      <t>ハアク</t>
    </rPh>
    <rPh sb="40" eb="42">
      <t>シヨウ</t>
    </rPh>
    <rPh sb="44" eb="46">
      <t>シリョウ</t>
    </rPh>
    <rPh sb="46" eb="47">
      <t>メイ</t>
    </rPh>
    <rPh sb="48" eb="50">
      <t>キサイ</t>
    </rPh>
    <rPh sb="58" eb="59">
      <t>レイ</t>
    </rPh>
    <rPh sb="60" eb="62">
      <t>セツビ</t>
    </rPh>
    <rPh sb="67" eb="69">
      <t>ジッシ</t>
    </rPh>
    <rPh sb="69" eb="71">
      <t>キロク</t>
    </rPh>
    <rPh sb="72" eb="73">
      <t>トウ</t>
    </rPh>
    <phoneticPr fontId="2"/>
  </si>
  <si>
    <t>提出期限：2023年6月30日</t>
    <rPh sb="2" eb="4">
      <t>キゲン</t>
    </rPh>
    <phoneticPr fontId="2"/>
  </si>
  <si>
    <t>加藤、三上</t>
    <rPh sb="0" eb="2">
      <t>カトウ</t>
    </rPh>
    <rPh sb="3" eb="5">
      <t>ミカミ</t>
    </rPh>
    <phoneticPr fontId="2"/>
  </si>
  <si>
    <t>048-830-3036</t>
    <phoneticPr fontId="1"/>
  </si>
  <si>
    <t>a3030-03@pref.saitama.lg.jp</t>
    <phoneticPr fontId="1"/>
  </si>
  <si>
    <t>１．対象設備の有無及びエネルギー使用比率</t>
    <rPh sb="2" eb="4">
      <t>タイショウ</t>
    </rPh>
    <rPh sb="4" eb="6">
      <t>セツビ</t>
    </rPh>
    <rPh sb="7" eb="9">
      <t>ウム</t>
    </rPh>
    <rPh sb="9" eb="10">
      <t>オヨ</t>
    </rPh>
    <rPh sb="16" eb="18">
      <t>シヨウ</t>
    </rPh>
    <rPh sb="18" eb="20">
      <t>ヒリツ</t>
    </rPh>
    <phoneticPr fontId="2"/>
  </si>
  <si>
    <t>２．省エネルギー対策の実施状況の点検</t>
    <rPh sb="2" eb="3">
      <t>ショウ</t>
    </rPh>
    <rPh sb="8" eb="10">
      <t>タイサク</t>
    </rPh>
    <rPh sb="11" eb="13">
      <t>ジッシ</t>
    </rPh>
    <rPh sb="13" eb="15">
      <t>ジョウキョウ</t>
    </rPh>
    <rPh sb="16" eb="18">
      <t>テンケン</t>
    </rPh>
    <phoneticPr fontId="2"/>
  </si>
  <si>
    <t>３．その他（自由記入欄）</t>
    <rPh sb="4" eb="5">
      <t>タ</t>
    </rPh>
    <rPh sb="6" eb="8">
      <t>ジユウ</t>
    </rPh>
    <rPh sb="8" eb="10">
      <t>キニュウ</t>
    </rPh>
    <rPh sb="10" eb="11">
      <t>ラン</t>
    </rPh>
    <phoneticPr fontId="2"/>
  </si>
  <si>
    <t>①</t>
    <phoneticPr fontId="2"/>
  </si>
  <si>
    <t>②</t>
    <phoneticPr fontId="2"/>
  </si>
  <si>
    <t>③</t>
    <phoneticPr fontId="2"/>
  </si>
  <si>
    <r>
      <t>セルの記入欄は、</t>
    </r>
    <r>
      <rPr>
        <b/>
        <sz val="11"/>
        <color theme="1"/>
        <rFont val="BIZ UDP明朝 Medium"/>
        <family val="1"/>
        <charset val="128"/>
      </rPr>
      <t>数値または文字</t>
    </r>
    <r>
      <rPr>
        <sz val="11"/>
        <color theme="1"/>
        <rFont val="BIZ UDP明朝 Medium"/>
        <family val="1"/>
        <charset val="128"/>
      </rPr>
      <t>を直接入力して下さい。</t>
    </r>
    <rPh sb="3" eb="5">
      <t>キニュウ</t>
    </rPh>
    <rPh sb="5" eb="6">
      <t>ラン</t>
    </rPh>
    <rPh sb="8" eb="10">
      <t>スウチ</t>
    </rPh>
    <rPh sb="13" eb="15">
      <t>モジ</t>
    </rPh>
    <rPh sb="16" eb="18">
      <t>チョクセツ</t>
    </rPh>
    <rPh sb="18" eb="20">
      <t>ニュウリョク</t>
    </rPh>
    <rPh sb="22" eb="23">
      <t>クダ</t>
    </rPh>
    <phoneticPr fontId="2"/>
  </si>
  <si>
    <r>
      <t>セルの記入欄は、</t>
    </r>
    <r>
      <rPr>
        <b/>
        <sz val="11"/>
        <color theme="1"/>
        <rFont val="BIZ UDP明朝 Medium"/>
        <family val="1"/>
        <charset val="128"/>
      </rPr>
      <t>プルダウンメニュー</t>
    </r>
    <r>
      <rPr>
        <sz val="11"/>
        <color theme="1"/>
        <rFont val="BIZ UDP明朝 Medium"/>
        <family val="1"/>
        <charset val="128"/>
      </rPr>
      <t>から選択して下さい。</t>
    </r>
    <rPh sb="3" eb="5">
      <t>キニュウ</t>
    </rPh>
    <rPh sb="5" eb="6">
      <t>ラン</t>
    </rPh>
    <rPh sb="19" eb="21">
      <t>センタク</t>
    </rPh>
    <rPh sb="23" eb="24">
      <t>クダ</t>
    </rPh>
    <phoneticPr fontId="2"/>
  </si>
  <si>
    <r>
      <t>各点検項目の判断基準は、</t>
    </r>
    <r>
      <rPr>
        <b/>
        <sz val="11"/>
        <color theme="1"/>
        <rFont val="BIZ UDP明朝 Medium"/>
        <family val="1"/>
        <charset val="128"/>
      </rPr>
      <t>「詳細」</t>
    </r>
    <r>
      <rPr>
        <sz val="11"/>
        <color theme="1"/>
        <rFont val="BIZ UDP明朝 Medium"/>
        <family val="1"/>
        <charset val="128"/>
      </rPr>
      <t>から個別のシートを参照してください。</t>
    </r>
    <rPh sb="0" eb="1">
      <t>カク</t>
    </rPh>
    <rPh sb="1" eb="5">
      <t>テンケンコウモク</t>
    </rPh>
    <rPh sb="6" eb="10">
      <t>ハンダンキジュン</t>
    </rPh>
    <rPh sb="13" eb="15">
      <t>ショウサイ</t>
    </rPh>
    <rPh sb="18" eb="20">
      <t>コベツ</t>
    </rPh>
    <rPh sb="25" eb="27">
      <t>サンショウ</t>
    </rPh>
    <phoneticPr fontId="2"/>
  </si>
  <si>
    <t xml:space="preserve">根拠資料の例は、判断基準の詳細を参照に記入してください。
なお、本調査の一環で、追加的にヒアリングさせて頂く場合がございます（現地訪問を含む）。
</t>
    <rPh sb="0" eb="2">
      <t>コンキョ</t>
    </rPh>
    <rPh sb="2" eb="4">
      <t>シリョウ</t>
    </rPh>
    <rPh sb="5" eb="6">
      <t>レイ</t>
    </rPh>
    <rPh sb="8" eb="12">
      <t>ハンダンキジュン</t>
    </rPh>
    <rPh sb="13" eb="15">
      <t>ショウサイ</t>
    </rPh>
    <rPh sb="16" eb="18">
      <t>サンショウ</t>
    </rPh>
    <rPh sb="19" eb="21">
      <t>キニュウ</t>
    </rPh>
    <rPh sb="32" eb="35">
      <t>ホンチョウサ</t>
    </rPh>
    <rPh sb="36" eb="38">
      <t>イッカン</t>
    </rPh>
    <rPh sb="68" eb="69">
      <t>フク</t>
    </rPh>
    <phoneticPr fontId="2"/>
  </si>
  <si>
    <t>（１）</t>
    <phoneticPr fontId="2"/>
  </si>
  <si>
    <t>（２）</t>
    <phoneticPr fontId="2"/>
  </si>
  <si>
    <t>　点検表の記入にご協力いただき、ありがとうございました。
　「点検結果」シートでは、回答結果を簡易的に見える化したグラフを確認することができます。</t>
    <rPh sb="1" eb="4">
      <t>テンケンヒョウ</t>
    </rPh>
    <rPh sb="5" eb="7">
      <t>キニュウ</t>
    </rPh>
    <rPh sb="9" eb="11">
      <t>キョウリョク</t>
    </rPh>
    <rPh sb="31" eb="35">
      <t>テンケンケッカ</t>
    </rPh>
    <rPh sb="42" eb="44">
      <t>カイトウ</t>
    </rPh>
    <rPh sb="44" eb="46">
      <t>ケッカ</t>
    </rPh>
    <rPh sb="47" eb="50">
      <t>カンイテキ</t>
    </rPh>
    <rPh sb="51" eb="52">
      <t>ミ</t>
    </rPh>
    <rPh sb="54" eb="55">
      <t>カ</t>
    </rPh>
    <rPh sb="61" eb="63">
      <t>カクニン</t>
    </rPh>
    <phoneticPr fontId="2"/>
  </si>
  <si>
    <t>埼玉県　温暖化対策課　計画制度・排出量取引担当</t>
    <rPh sb="0" eb="3">
      <t>サイタマケン</t>
    </rPh>
    <rPh sb="4" eb="10">
      <t>オンダンカタイサクカ</t>
    </rPh>
    <rPh sb="11" eb="15">
      <t>ケイカクセイド</t>
    </rPh>
    <rPh sb="16" eb="18">
      <t>ハイシュツ</t>
    </rPh>
    <rPh sb="18" eb="19">
      <t>リョウ</t>
    </rPh>
    <rPh sb="19" eb="21">
      <t>トリヒキ</t>
    </rPh>
    <rPh sb="21" eb="23">
      <t>タントウ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</si>
</sst>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quot;&quot;;0;&quot;&quot;"/>
  </numFmts>
  <fonts count="53">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9"/>
      <color theme="1"/>
      <name val="游ゴシック"/>
      <family val="2"/>
      <charset val="128"/>
      <scheme val="minor"/>
    </font>
    <font>
      <sz val="10"/>
      <color theme="1"/>
      <name val="游ゴシック"/>
      <family val="3"/>
      <charset val="128"/>
      <scheme val="minor"/>
    </font>
    <font>
      <b/>
      <sz val="16"/>
      <color theme="1"/>
      <name val="游ゴシック"/>
      <family val="3"/>
      <charset val="128"/>
      <scheme val="minor"/>
    </font>
    <font>
      <b/>
      <sz val="11"/>
      <color theme="1"/>
      <name val="游ゴシック"/>
      <family val="3"/>
      <charset val="128"/>
      <scheme val="minor"/>
    </font>
    <font>
      <sz val="12"/>
      <color theme="1"/>
      <name val="游ゴシック"/>
      <family val="3"/>
      <charset val="128"/>
      <scheme val="minor"/>
    </font>
    <font>
      <sz val="11"/>
      <color theme="1"/>
      <name val="游ゴシック"/>
      <family val="3"/>
      <charset val="128"/>
      <scheme val="minor"/>
    </font>
    <font>
      <b/>
      <sz val="12"/>
      <color theme="1"/>
      <name val="游ゴシック"/>
      <family val="3"/>
      <charset val="128"/>
      <scheme val="minor"/>
    </font>
    <font>
      <sz val="10"/>
      <color rgb="FF000000"/>
      <name val="Times New Roman"/>
      <family val="1"/>
    </font>
    <font>
      <b/>
      <sz val="10"/>
      <color theme="1"/>
      <name val="ＭＳ ゴシック"/>
      <family val="3"/>
      <charset val="128"/>
    </font>
    <font>
      <sz val="10"/>
      <color theme="1"/>
      <name val="ＭＳ ゴシック"/>
      <family val="3"/>
      <charset val="128"/>
    </font>
    <font>
      <sz val="10"/>
      <color theme="1"/>
      <name val="ＭＳ Ｐゴシック"/>
      <family val="3"/>
      <charset val="128"/>
    </font>
    <font>
      <sz val="11"/>
      <color theme="1"/>
      <name val="ＭＳ Ｐゴシック"/>
      <family val="3"/>
      <charset val="128"/>
    </font>
    <font>
      <sz val="11"/>
      <color theme="1"/>
      <name val="游ゴシック"/>
      <family val="2"/>
      <scheme val="minor"/>
    </font>
    <font>
      <u/>
      <sz val="11"/>
      <color theme="10"/>
      <name val="游ゴシック"/>
      <family val="2"/>
      <charset val="128"/>
      <scheme val="minor"/>
    </font>
    <font>
      <b/>
      <sz val="20"/>
      <color theme="1"/>
      <name val="BIZ UDPゴシック"/>
      <family val="3"/>
      <charset val="128"/>
    </font>
    <font>
      <sz val="11"/>
      <color theme="1"/>
      <name val="BIZ UDPゴシック"/>
      <family val="3"/>
      <charset val="128"/>
    </font>
    <font>
      <b/>
      <sz val="16"/>
      <color theme="1"/>
      <name val="BIZ UDPゴシック"/>
      <family val="3"/>
      <charset val="128"/>
    </font>
    <font>
      <sz val="11"/>
      <color theme="1"/>
      <name val="BIZ UDP明朝 Medium"/>
      <family val="1"/>
      <charset val="128"/>
    </font>
    <font>
      <b/>
      <sz val="11"/>
      <color theme="1"/>
      <name val="BIZ UDP明朝 Medium"/>
      <family val="1"/>
      <charset val="128"/>
    </font>
    <font>
      <b/>
      <sz val="11"/>
      <color rgb="FFFF0000"/>
      <name val="BIZ UDP明朝 Medium"/>
      <family val="1"/>
      <charset val="128"/>
    </font>
    <font>
      <u/>
      <sz val="11"/>
      <color theme="10"/>
      <name val="BIZ UDP明朝 Medium"/>
      <family val="1"/>
      <charset val="128"/>
    </font>
    <font>
      <sz val="10"/>
      <color theme="1"/>
      <name val="BIZ UDPゴシック"/>
      <family val="3"/>
      <charset val="128"/>
    </font>
    <font>
      <sz val="10"/>
      <color theme="1"/>
      <name val="BIZ UDP明朝 Medium"/>
      <family val="1"/>
      <charset val="128"/>
    </font>
    <font>
      <sz val="12"/>
      <color theme="1"/>
      <name val="BIZ UDP明朝 Medium"/>
      <family val="1"/>
      <charset val="128"/>
    </font>
    <font>
      <sz val="9"/>
      <color theme="1"/>
      <name val="BIZ UDP明朝 Medium"/>
      <family val="1"/>
      <charset val="128"/>
    </font>
    <font>
      <b/>
      <sz val="10.5"/>
      <color theme="1"/>
      <name val="BIZ UDP明朝 Medium"/>
      <family val="1"/>
      <charset val="128"/>
    </font>
    <font>
      <sz val="10.5"/>
      <color theme="1"/>
      <name val="BIZ UDP明朝 Medium"/>
      <family val="1"/>
      <charset val="128"/>
    </font>
    <font>
      <sz val="6"/>
      <name val="ＭＳ ゴシック"/>
      <family val="2"/>
      <charset val="128"/>
    </font>
    <font>
      <sz val="10.5"/>
      <color theme="0"/>
      <name val="BIZ UDP明朝 Medium"/>
      <family val="1"/>
      <charset val="128"/>
    </font>
    <font>
      <sz val="10.5"/>
      <color theme="1"/>
      <name val="游ゴシック"/>
      <family val="2"/>
      <charset val="128"/>
      <scheme val="minor"/>
    </font>
    <font>
      <b/>
      <sz val="10"/>
      <color theme="1"/>
      <name val="BIZ UDP明朝 Medium"/>
      <family val="1"/>
      <charset val="128"/>
    </font>
    <font>
      <sz val="11"/>
      <color theme="8"/>
      <name val="BIZ UDP明朝 Medium"/>
      <family val="1"/>
      <charset val="128"/>
    </font>
    <font>
      <b/>
      <sz val="12"/>
      <color theme="1"/>
      <name val="BIZ UDP明朝 Medium"/>
      <family val="1"/>
      <charset val="128"/>
    </font>
    <font>
      <vertAlign val="subscript"/>
      <sz val="10.5"/>
      <color theme="1"/>
      <name val="BIZ UDP明朝 Medium"/>
      <family val="1"/>
      <charset val="128"/>
    </font>
    <font>
      <vertAlign val="superscript"/>
      <sz val="10.5"/>
      <color theme="1"/>
      <name val="BIZ UDP明朝 Medium"/>
      <family val="1"/>
      <charset val="128"/>
    </font>
    <font>
      <u/>
      <sz val="10.5"/>
      <color theme="1"/>
      <name val="BIZ UDP明朝 Medium"/>
      <family val="1"/>
      <charset val="128"/>
    </font>
    <font>
      <sz val="11"/>
      <color rgb="FFFF0000"/>
      <name val="BIZ UDP明朝 Medium"/>
      <family val="1"/>
      <charset val="128"/>
    </font>
    <font>
      <sz val="9"/>
      <color indexed="81"/>
      <name val="MS P ゴシック"/>
      <family val="3"/>
      <charset val="128"/>
    </font>
    <font>
      <vertAlign val="subscript"/>
      <sz val="9"/>
      <color theme="1"/>
      <name val="BIZ UDP明朝 Medium"/>
      <family val="1"/>
      <charset val="128"/>
    </font>
    <font>
      <b/>
      <vertAlign val="subscript"/>
      <sz val="12"/>
      <color theme="1"/>
      <name val="BIZ UDP明朝 Medium"/>
      <family val="1"/>
      <charset val="128"/>
    </font>
    <font>
      <sz val="11"/>
      <color theme="0"/>
      <name val="游ゴシック"/>
      <family val="2"/>
      <charset val="128"/>
      <scheme val="minor"/>
    </font>
    <font>
      <sz val="6"/>
      <color theme="1"/>
      <name val="BIZ UDP明朝 Medium"/>
      <family val="1"/>
      <charset val="128"/>
    </font>
    <font>
      <sz val="10.5"/>
      <name val="BIZ UDP明朝 Medium"/>
      <family val="1"/>
      <charset val="128"/>
    </font>
    <font>
      <vertAlign val="subscript"/>
      <sz val="10.5"/>
      <name val="BIZ UDP明朝 Medium"/>
      <family val="1"/>
      <charset val="128"/>
    </font>
    <font>
      <sz val="9"/>
      <name val="BIZ UDP明朝 Medium"/>
      <family val="1"/>
      <charset val="128"/>
    </font>
    <font>
      <sz val="8"/>
      <color theme="1"/>
      <name val="BIZ UDP明朝 Medium"/>
      <family val="1"/>
      <charset val="128"/>
    </font>
    <font>
      <sz val="7"/>
      <color theme="1"/>
      <name val="BIZ UDP明朝 Medium"/>
      <family val="1"/>
      <charset val="128"/>
    </font>
    <font>
      <sz val="10"/>
      <name val="BIZ UDP明朝 Medium"/>
      <family val="1"/>
      <charset val="128"/>
    </font>
    <font>
      <sz val="11"/>
      <name val="BIZ UDP明朝 Medium"/>
      <family val="1"/>
      <charset val="128"/>
    </font>
    <font>
      <b/>
      <sz val="11"/>
      <color theme="1"/>
      <name val="BIZ UDPゴシック"/>
      <family val="3"/>
      <charset val="128"/>
    </font>
  </fonts>
  <fills count="9">
    <fill>
      <patternFill patternType="none"/>
    </fill>
    <fill>
      <patternFill patternType="gray125"/>
    </fill>
    <fill>
      <patternFill patternType="solid">
        <fgColor theme="4"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rgb="FFFFFF00"/>
        <bgColor indexed="64"/>
      </patternFill>
    </fill>
    <fill>
      <patternFill patternType="solid">
        <fgColor theme="7" tint="0.79998168889431442"/>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top style="thin">
        <color auto="1"/>
      </top>
      <bottom/>
      <diagonal/>
    </border>
    <border>
      <left style="thin">
        <color indexed="64"/>
      </left>
      <right/>
      <top style="thin">
        <color indexed="64"/>
      </top>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right/>
      <top style="thin">
        <color theme="0"/>
      </top>
      <bottom style="thin">
        <color theme="0"/>
      </bottom>
      <diagonal/>
    </border>
    <border>
      <left/>
      <right/>
      <top style="thin">
        <color theme="0"/>
      </top>
      <bottom/>
      <diagonal/>
    </border>
  </borders>
  <cellStyleXfs count="7">
    <xf numFmtId="0" fontId="0" fillId="0" borderId="0">
      <alignment vertical="center"/>
    </xf>
    <xf numFmtId="0" fontId="1" fillId="0" borderId="0">
      <alignment vertical="center"/>
    </xf>
    <xf numFmtId="0" fontId="10" fillId="0" borderId="0"/>
    <xf numFmtId="0" fontId="8" fillId="0" borderId="0">
      <alignment vertical="center"/>
    </xf>
    <xf numFmtId="38" fontId="15" fillId="0" borderId="0" applyFont="0" applyFill="0" applyBorder="0" applyAlignment="0" applyProtection="0">
      <alignment vertical="center"/>
    </xf>
    <xf numFmtId="0" fontId="16" fillId="0" borderId="0" applyNumberFormat="0" applyFill="0" applyBorder="0" applyAlignment="0" applyProtection="0">
      <alignment vertical="center"/>
    </xf>
    <xf numFmtId="9" fontId="1" fillId="0" borderId="0" applyFont="0" applyFill="0" applyBorder="0" applyAlignment="0" applyProtection="0">
      <alignment vertical="center"/>
    </xf>
  </cellStyleXfs>
  <cellXfs count="381">
    <xf numFmtId="0" fontId="0" fillId="0" borderId="0" xfId="0">
      <alignment vertical="center"/>
    </xf>
    <xf numFmtId="0" fontId="25" fillId="0" borderId="0" xfId="0" applyFont="1" applyFill="1" applyProtection="1">
      <alignment vertical="center"/>
      <protection locked="0"/>
    </xf>
    <xf numFmtId="0" fontId="20" fillId="0" borderId="0" xfId="0" applyFont="1" applyBorder="1" applyAlignment="1" applyProtection="1">
      <alignment vertical="top"/>
    </xf>
    <xf numFmtId="0" fontId="3" fillId="0" borderId="0" xfId="0" applyFont="1" applyFill="1" applyProtection="1">
      <alignment vertical="center"/>
    </xf>
    <xf numFmtId="0" fontId="3" fillId="0" borderId="0" xfId="0" applyFont="1" applyProtection="1">
      <alignment vertical="center"/>
    </xf>
    <xf numFmtId="0" fontId="3" fillId="0" borderId="0" xfId="0" applyFont="1" applyAlignment="1" applyProtection="1">
      <alignment vertical="center" wrapText="1"/>
    </xf>
    <xf numFmtId="0" fontId="0" fillId="0" borderId="0" xfId="0" applyProtection="1">
      <alignment vertical="center"/>
    </xf>
    <xf numFmtId="0" fontId="25" fillId="0" borderId="0" xfId="0" applyFont="1" applyFill="1" applyProtection="1">
      <alignment vertical="center"/>
    </xf>
    <xf numFmtId="0" fontId="27" fillId="0" borderId="0" xfId="0" applyFont="1" applyFill="1" applyProtection="1">
      <alignment vertical="center"/>
    </xf>
    <xf numFmtId="0" fontId="3" fillId="0" borderId="7" xfId="0" applyFont="1" applyFill="1" applyBorder="1" applyProtection="1">
      <alignment vertical="center"/>
    </xf>
    <xf numFmtId="0" fontId="3" fillId="0" borderId="6" xfId="0" applyFont="1" applyBorder="1" applyProtection="1">
      <alignment vertical="center"/>
    </xf>
    <xf numFmtId="0" fontId="3" fillId="0" borderId="6" xfId="0" applyFont="1" applyBorder="1" applyAlignment="1" applyProtection="1">
      <alignment vertical="center" wrapText="1"/>
    </xf>
    <xf numFmtId="0" fontId="0" fillId="0" borderId="9" xfId="0" applyBorder="1" applyProtection="1">
      <alignment vertical="center"/>
    </xf>
    <xf numFmtId="0" fontId="3" fillId="0" borderId="10" xfId="0" applyFont="1" applyFill="1" applyBorder="1" applyProtection="1">
      <alignment vertical="center"/>
    </xf>
    <xf numFmtId="0" fontId="0" fillId="0" borderId="11" xfId="0" applyBorder="1" applyProtection="1">
      <alignment vertical="center"/>
    </xf>
    <xf numFmtId="0" fontId="0" fillId="0" borderId="10" xfId="0" applyFont="1" applyFill="1" applyBorder="1" applyProtection="1">
      <alignment vertical="center"/>
    </xf>
    <xf numFmtId="0" fontId="18" fillId="0" borderId="7" xfId="0" applyFont="1" applyBorder="1" applyAlignment="1" applyProtection="1">
      <alignment vertical="top"/>
    </xf>
    <xf numFmtId="0" fontId="18" fillId="0" borderId="6" xfId="0" applyFont="1" applyBorder="1" applyAlignment="1" applyProtection="1">
      <alignment vertical="top"/>
    </xf>
    <xf numFmtId="0" fontId="18" fillId="0" borderId="6" xfId="0" applyFont="1" applyBorder="1" applyAlignment="1" applyProtection="1">
      <alignment vertical="top" wrapText="1"/>
    </xf>
    <xf numFmtId="0" fontId="18" fillId="0" borderId="9" xfId="0" applyFont="1" applyBorder="1" applyAlignment="1" applyProtection="1">
      <alignment vertical="top" wrapText="1"/>
    </xf>
    <xf numFmtId="0" fontId="20" fillId="0" borderId="0" xfId="0" applyFont="1" applyFill="1" applyProtection="1">
      <alignment vertical="center"/>
    </xf>
    <xf numFmtId="0" fontId="0" fillId="0" borderId="0" xfId="0" applyFont="1" applyFill="1" applyProtection="1">
      <alignment vertical="center"/>
    </xf>
    <xf numFmtId="0" fontId="19" fillId="0" borderId="10" xfId="0" applyFont="1" applyBorder="1" applyProtection="1">
      <alignment vertical="center"/>
    </xf>
    <xf numFmtId="0" fontId="18" fillId="0" borderId="0" xfId="0" applyFont="1" applyBorder="1" applyProtection="1">
      <alignment vertical="center"/>
    </xf>
    <xf numFmtId="0" fontId="18" fillId="0" borderId="0" xfId="0" applyFont="1" applyBorder="1" applyAlignment="1" applyProtection="1">
      <alignment vertical="top"/>
    </xf>
    <xf numFmtId="0" fontId="18" fillId="0" borderId="0" xfId="0" applyFont="1" applyBorder="1" applyAlignment="1" applyProtection="1">
      <alignment vertical="top" wrapText="1"/>
    </xf>
    <xf numFmtId="0" fontId="18" fillId="0" borderId="11" xfId="0" applyFont="1" applyBorder="1" applyAlignment="1" applyProtection="1">
      <alignment vertical="top" wrapText="1"/>
    </xf>
    <xf numFmtId="0" fontId="0" fillId="0" borderId="10" xfId="0" applyFont="1" applyBorder="1" applyAlignment="1" applyProtection="1">
      <alignment vertical="top"/>
    </xf>
    <xf numFmtId="0" fontId="0" fillId="0" borderId="0" xfId="0" applyBorder="1" applyProtection="1">
      <alignment vertical="center"/>
    </xf>
    <xf numFmtId="0" fontId="0" fillId="0" borderId="0" xfId="0" applyFont="1" applyBorder="1" applyAlignment="1" applyProtection="1">
      <alignment vertical="top"/>
    </xf>
    <xf numFmtId="0" fontId="0" fillId="0" borderId="0" xfId="0" applyFont="1" applyBorder="1" applyAlignment="1" applyProtection="1">
      <alignment vertical="top" wrapText="1"/>
    </xf>
    <xf numFmtId="0" fontId="0" fillId="0" borderId="11" xfId="0" applyFont="1" applyBorder="1" applyAlignment="1" applyProtection="1">
      <alignment vertical="top" wrapText="1"/>
    </xf>
    <xf numFmtId="0" fontId="0" fillId="0" borderId="10" xfId="0" applyFont="1" applyBorder="1" applyAlignment="1" applyProtection="1">
      <alignment horizontal="right" vertical="center"/>
    </xf>
    <xf numFmtId="0" fontId="8" fillId="6" borderId="1" xfId="0" applyFont="1" applyFill="1" applyBorder="1" applyAlignment="1" applyProtection="1">
      <alignment vertical="top"/>
    </xf>
    <xf numFmtId="0" fontId="8" fillId="0" borderId="0" xfId="0" applyFont="1" applyBorder="1" applyAlignment="1" applyProtection="1">
      <alignment vertical="top"/>
    </xf>
    <xf numFmtId="0" fontId="8" fillId="0" borderId="0" xfId="0" applyFont="1" applyBorder="1" applyAlignment="1" applyProtection="1">
      <alignment vertical="top" wrapText="1"/>
    </xf>
    <xf numFmtId="0" fontId="8" fillId="0" borderId="11" xfId="0" applyFont="1" applyBorder="1" applyAlignment="1" applyProtection="1">
      <alignment vertical="top" wrapText="1"/>
    </xf>
    <xf numFmtId="0" fontId="8" fillId="7" borderId="1" xfId="0" applyFont="1" applyFill="1" applyBorder="1" applyAlignment="1" applyProtection="1">
      <alignment vertical="top"/>
    </xf>
    <xf numFmtId="0" fontId="8" fillId="0" borderId="0" xfId="0" applyFont="1" applyBorder="1" applyProtection="1">
      <alignment vertical="center"/>
    </xf>
    <xf numFmtId="0" fontId="20" fillId="0" borderId="10" xfId="0" applyFont="1" applyFill="1" applyBorder="1" applyAlignment="1" applyProtection="1">
      <alignment horizontal="left" vertical="center"/>
    </xf>
    <xf numFmtId="0" fontId="20" fillId="0" borderId="10" xfId="0" applyFont="1" applyBorder="1" applyAlignment="1" applyProtection="1">
      <alignment horizontal="left" vertical="center"/>
    </xf>
    <xf numFmtId="0" fontId="21" fillId="0" borderId="0" xfId="0" applyFont="1" applyBorder="1" applyAlignment="1" applyProtection="1">
      <alignment horizontal="left" vertical="center"/>
    </xf>
    <xf numFmtId="0" fontId="20" fillId="0" borderId="0" xfId="0" applyFont="1" applyBorder="1" applyAlignment="1" applyProtection="1">
      <alignment horizontal="left" vertical="center"/>
    </xf>
    <xf numFmtId="0" fontId="20" fillId="0" borderId="0" xfId="0" applyFont="1" applyBorder="1" applyAlignment="1" applyProtection="1">
      <alignment horizontal="left" vertical="center" wrapText="1"/>
    </xf>
    <xf numFmtId="0" fontId="20" fillId="0" borderId="11" xfId="0" applyFont="1" applyBorder="1" applyAlignment="1" applyProtection="1">
      <alignment horizontal="left" vertical="center" wrapText="1"/>
    </xf>
    <xf numFmtId="0" fontId="25" fillId="0" borderId="0" xfId="0" applyFont="1" applyFill="1" applyAlignment="1" applyProtection="1">
      <alignment horizontal="left" vertical="center"/>
    </xf>
    <xf numFmtId="0" fontId="20" fillId="0" borderId="0" xfId="0" applyFont="1" applyFill="1" applyAlignment="1" applyProtection="1">
      <alignment horizontal="left" vertical="center"/>
    </xf>
    <xf numFmtId="0" fontId="20" fillId="0" borderId="0" xfId="0" applyFont="1" applyBorder="1" applyAlignment="1" applyProtection="1">
      <alignment horizontal="right" vertical="center"/>
    </xf>
    <xf numFmtId="0" fontId="20" fillId="0" borderId="0" xfId="0" applyFont="1" applyFill="1" applyBorder="1" applyAlignment="1" applyProtection="1">
      <alignment horizontal="right" vertical="center"/>
    </xf>
    <xf numFmtId="0" fontId="23" fillId="0" borderId="0" xfId="5" applyFont="1" applyBorder="1" applyAlignment="1" applyProtection="1">
      <alignment vertical="center"/>
    </xf>
    <xf numFmtId="0" fontId="8" fillId="0" borderId="12" xfId="0" applyFont="1" applyBorder="1" applyAlignment="1" applyProtection="1">
      <alignment horizontal="right" vertical="center"/>
    </xf>
    <xf numFmtId="0" fontId="8" fillId="0" borderId="14" xfId="0" applyFont="1" applyBorder="1" applyAlignment="1" applyProtection="1">
      <alignment vertical="top"/>
    </xf>
    <xf numFmtId="0" fontId="8" fillId="0" borderId="14" xfId="0" applyFont="1" applyBorder="1" applyAlignment="1" applyProtection="1">
      <alignment vertical="top" wrapText="1"/>
    </xf>
    <xf numFmtId="0" fontId="8" fillId="0" borderId="13" xfId="0" applyFont="1" applyBorder="1" applyAlignment="1" applyProtection="1">
      <alignment vertical="top" wrapText="1"/>
    </xf>
    <xf numFmtId="0" fontId="3" fillId="0" borderId="0" xfId="0" applyFont="1" applyBorder="1" applyProtection="1">
      <alignment vertical="center"/>
    </xf>
    <xf numFmtId="0" fontId="3" fillId="0" borderId="0" xfId="0" applyFont="1" applyBorder="1" applyAlignment="1" applyProtection="1">
      <alignment vertical="center" wrapText="1"/>
    </xf>
    <xf numFmtId="0" fontId="4" fillId="0" borderId="10" xfId="0" applyFont="1" applyFill="1" applyBorder="1" applyProtection="1">
      <alignment vertical="center"/>
    </xf>
    <xf numFmtId="0" fontId="25" fillId="0" borderId="0" xfId="0" applyFont="1" applyFill="1" applyBorder="1" applyAlignment="1" applyProtection="1">
      <alignment vertical="center"/>
    </xf>
    <xf numFmtId="0" fontId="4" fillId="0" borderId="0" xfId="0" applyFont="1" applyFill="1" applyProtection="1">
      <alignment vertical="center"/>
    </xf>
    <xf numFmtId="0" fontId="20" fillId="0" borderId="0" xfId="0" applyFont="1" applyFill="1" applyBorder="1" applyProtection="1">
      <alignment vertical="center"/>
    </xf>
    <xf numFmtId="0" fontId="25" fillId="0" borderId="10" xfId="0" applyFont="1" applyFill="1" applyBorder="1" applyProtection="1">
      <alignment vertical="center"/>
    </xf>
    <xf numFmtId="0" fontId="20" fillId="0" borderId="0" xfId="0" applyFont="1" applyBorder="1" applyProtection="1">
      <alignment vertical="center"/>
    </xf>
    <xf numFmtId="0" fontId="20" fillId="0" borderId="0" xfId="0" applyFont="1" applyBorder="1" applyAlignment="1" applyProtection="1">
      <alignment vertical="center" wrapText="1"/>
    </xf>
    <xf numFmtId="0" fontId="25" fillId="0" borderId="0" xfId="0" applyFont="1" applyFill="1" applyBorder="1" applyProtection="1">
      <alignment vertical="center"/>
    </xf>
    <xf numFmtId="0" fontId="24" fillId="0" borderId="10" xfId="0" applyFont="1" applyFill="1" applyBorder="1" applyProtection="1">
      <alignment vertical="center"/>
    </xf>
    <xf numFmtId="0" fontId="18" fillId="0" borderId="0" xfId="0" applyFont="1" applyBorder="1" applyAlignment="1" applyProtection="1">
      <alignment vertical="center" wrapText="1"/>
    </xf>
    <xf numFmtId="0" fontId="24" fillId="0" borderId="0" xfId="0" applyFont="1" applyFill="1" applyProtection="1">
      <alignment vertical="center"/>
    </xf>
    <xf numFmtId="0" fontId="0" fillId="0" borderId="0" xfId="0" applyFont="1" applyBorder="1" applyAlignment="1" applyProtection="1">
      <alignment horizontal="right" vertical="top"/>
    </xf>
    <xf numFmtId="0" fontId="20" fillId="5" borderId="1" xfId="0" applyFont="1" applyFill="1" applyBorder="1" applyAlignment="1" applyProtection="1">
      <alignment horizontal="center" vertical="center"/>
    </xf>
    <xf numFmtId="0" fontId="20" fillId="0" borderId="1" xfId="0" applyFont="1" applyFill="1" applyBorder="1" applyAlignment="1" applyProtection="1">
      <alignment horizontal="center" vertical="center"/>
    </xf>
    <xf numFmtId="0" fontId="21" fillId="7" borderId="1" xfId="0" applyFont="1" applyFill="1" applyBorder="1" applyAlignment="1" applyProtection="1">
      <alignment horizontal="center" vertical="center"/>
    </xf>
    <xf numFmtId="0" fontId="20" fillId="0" borderId="1" xfId="0" applyFont="1" applyBorder="1" applyAlignment="1" applyProtection="1">
      <alignment vertical="center" shrinkToFit="1"/>
    </xf>
    <xf numFmtId="0" fontId="25" fillId="0" borderId="0" xfId="0" applyFont="1" applyFill="1" applyBorder="1" applyAlignment="1" applyProtection="1">
      <alignment horizontal="center" vertical="center"/>
    </xf>
    <xf numFmtId="0" fontId="25" fillId="0" borderId="0" xfId="0" applyFont="1" applyBorder="1" applyProtection="1">
      <alignment vertical="center"/>
    </xf>
    <xf numFmtId="0" fontId="20" fillId="0" borderId="0" xfId="0" applyFont="1" applyBorder="1" applyAlignment="1" applyProtection="1">
      <alignment horizontal="center" vertical="top"/>
    </xf>
    <xf numFmtId="0" fontId="12" fillId="0" borderId="10" xfId="0" applyFont="1" applyFill="1" applyBorder="1" applyProtection="1">
      <alignment vertical="center"/>
    </xf>
    <xf numFmtId="0" fontId="25" fillId="0" borderId="0" xfId="0" applyFont="1" applyFill="1" applyAlignment="1" applyProtection="1">
      <alignment horizontal="center" vertical="center"/>
    </xf>
    <xf numFmtId="0" fontId="12" fillId="0" borderId="0" xfId="0" applyFont="1" applyFill="1" applyProtection="1">
      <alignment vertical="center"/>
    </xf>
    <xf numFmtId="0" fontId="33" fillId="0" borderId="3" xfId="0" applyFont="1" applyFill="1" applyBorder="1" applyAlignment="1" applyProtection="1">
      <alignment horizontal="center" vertical="center"/>
    </xf>
    <xf numFmtId="0" fontId="20" fillId="0" borderId="1" xfId="0" applyFont="1" applyFill="1" applyBorder="1" applyProtection="1">
      <alignment vertical="center"/>
    </xf>
    <xf numFmtId="0" fontId="25" fillId="0" borderId="1" xfId="0" applyFont="1" applyFill="1" applyBorder="1" applyProtection="1">
      <alignment vertical="center"/>
    </xf>
    <xf numFmtId="0" fontId="25" fillId="0" borderId="1" xfId="0" applyFont="1" applyFill="1" applyBorder="1" applyAlignment="1" applyProtection="1">
      <alignment vertical="top" wrapText="1"/>
    </xf>
    <xf numFmtId="0" fontId="29" fillId="0" borderId="10" xfId="0" applyFont="1" applyFill="1" applyBorder="1" applyProtection="1">
      <alignment vertical="center"/>
    </xf>
    <xf numFmtId="0" fontId="29" fillId="0" borderId="6" xfId="0" applyFont="1" applyBorder="1" applyProtection="1">
      <alignment vertical="center"/>
    </xf>
    <xf numFmtId="0" fontId="31" fillId="0" borderId="6" xfId="0" applyFont="1" applyBorder="1" applyProtection="1">
      <alignment vertical="center"/>
    </xf>
    <xf numFmtId="0" fontId="28" fillId="0" borderId="1" xfId="0" applyFont="1" applyFill="1" applyBorder="1" applyAlignment="1" applyProtection="1">
      <alignment horizontal="center" vertical="center"/>
    </xf>
    <xf numFmtId="0" fontId="29" fillId="0" borderId="0" xfId="0" applyFont="1" applyFill="1" applyProtection="1">
      <alignment vertical="center"/>
    </xf>
    <xf numFmtId="0" fontId="29" fillId="0" borderId="0" xfId="0" applyFont="1" applyBorder="1" applyAlignment="1" applyProtection="1">
      <alignment horizontal="right" vertical="center"/>
    </xf>
    <xf numFmtId="0" fontId="28" fillId="0" borderId="0" xfId="0" applyFont="1" applyFill="1" applyBorder="1" applyAlignment="1" applyProtection="1">
      <alignment horizontal="center" vertical="center"/>
    </xf>
    <xf numFmtId="0" fontId="29" fillId="0" borderId="0" xfId="0" applyFont="1" applyBorder="1" applyAlignment="1" applyProtection="1">
      <alignment vertical="center"/>
    </xf>
    <xf numFmtId="0" fontId="29" fillId="0" borderId="12" xfId="0" applyFont="1" applyFill="1" applyBorder="1" applyProtection="1">
      <alignment vertical="center"/>
    </xf>
    <xf numFmtId="0" fontId="29" fillId="0" borderId="14" xfId="0" applyFont="1" applyBorder="1" applyProtection="1">
      <alignment vertical="center"/>
    </xf>
    <xf numFmtId="0" fontId="29" fillId="0" borderId="14" xfId="0" applyFont="1" applyBorder="1" applyAlignment="1" applyProtection="1">
      <alignment vertical="center" wrapText="1"/>
    </xf>
    <xf numFmtId="0" fontId="0" fillId="0" borderId="13" xfId="0" applyBorder="1" applyProtection="1">
      <alignment vertical="center"/>
    </xf>
    <xf numFmtId="0" fontId="32" fillId="0" borderId="0" xfId="0" applyFont="1" applyFill="1" applyProtection="1">
      <alignment vertical="center"/>
    </xf>
    <xf numFmtId="0" fontId="32" fillId="0" borderId="0" xfId="0" applyFont="1" applyProtection="1">
      <alignment vertical="center"/>
    </xf>
    <xf numFmtId="0" fontId="32" fillId="0" borderId="0" xfId="0" applyFont="1" applyAlignment="1" applyProtection="1">
      <alignment vertical="center" wrapText="1"/>
    </xf>
    <xf numFmtId="0" fontId="35" fillId="2" borderId="1" xfId="0" applyFont="1" applyFill="1" applyBorder="1" applyAlignment="1" applyProtection="1">
      <alignment horizontal="center" vertical="center"/>
    </xf>
    <xf numFmtId="0" fontId="20" fillId="0" borderId="0" xfId="0" applyFont="1" applyProtection="1">
      <alignment vertical="center"/>
    </xf>
    <xf numFmtId="0" fontId="29" fillId="2" borderId="1" xfId="0" applyFont="1" applyFill="1" applyBorder="1" applyAlignment="1" applyProtection="1">
      <alignment horizontal="center" vertical="center"/>
    </xf>
    <xf numFmtId="0" fontId="27" fillId="4" borderId="0" xfId="0" applyFont="1" applyFill="1" applyBorder="1" applyAlignment="1" applyProtection="1">
      <alignment horizontal="right" vertical="center" wrapText="1"/>
    </xf>
    <xf numFmtId="0" fontId="27" fillId="0" borderId="0" xfId="0" applyFont="1" applyProtection="1">
      <alignment vertical="center"/>
    </xf>
    <xf numFmtId="0" fontId="27" fillId="0" borderId="0" xfId="0" applyFont="1" applyAlignment="1" applyProtection="1">
      <alignment horizontal="right" vertical="center"/>
    </xf>
    <xf numFmtId="0" fontId="29" fillId="4" borderId="0" xfId="0" applyFont="1" applyFill="1" applyBorder="1" applyAlignment="1" applyProtection="1">
      <alignment horizontal="right" vertical="center" wrapText="1"/>
    </xf>
    <xf numFmtId="0" fontId="25" fillId="2" borderId="1" xfId="0" applyFont="1" applyFill="1" applyBorder="1" applyAlignment="1" applyProtection="1">
      <alignment horizontal="center" vertical="center" wrapText="1"/>
    </xf>
    <xf numFmtId="0" fontId="27" fillId="0" borderId="0" xfId="0" applyFont="1" applyAlignment="1" applyProtection="1">
      <alignment horizontal="right" vertical="top"/>
    </xf>
    <xf numFmtId="0" fontId="25" fillId="0" borderId="1" xfId="0" applyFont="1" applyBorder="1" applyProtection="1">
      <alignment vertical="center"/>
    </xf>
    <xf numFmtId="0" fontId="25" fillId="0" borderId="0" xfId="0" applyFont="1" applyProtection="1">
      <alignment vertical="center"/>
    </xf>
    <xf numFmtId="0" fontId="25" fillId="8" borderId="1" xfId="0" applyNumberFormat="1" applyFont="1" applyFill="1" applyBorder="1" applyProtection="1">
      <alignment vertical="center"/>
    </xf>
    <xf numFmtId="49" fontId="25" fillId="8" borderId="1" xfId="0" applyNumberFormat="1" applyFont="1" applyFill="1" applyBorder="1" applyProtection="1">
      <alignment vertical="center"/>
    </xf>
    <xf numFmtId="14" fontId="25" fillId="8" borderId="1" xfId="0" applyNumberFormat="1" applyFont="1" applyFill="1" applyBorder="1" applyProtection="1">
      <alignment vertical="center"/>
    </xf>
    <xf numFmtId="176" fontId="25" fillId="8" borderId="1" xfId="6" applyNumberFormat="1" applyFont="1" applyFill="1" applyBorder="1" applyAlignment="1" applyProtection="1">
      <alignment horizontal="right" vertical="center"/>
    </xf>
    <xf numFmtId="0" fontId="25" fillId="8" borderId="1" xfId="0" applyFont="1" applyFill="1" applyBorder="1" applyProtection="1">
      <alignment vertical="center"/>
    </xf>
    <xf numFmtId="0" fontId="12" fillId="0" borderId="0" xfId="0" applyFont="1" applyProtection="1">
      <alignment vertical="center"/>
    </xf>
    <xf numFmtId="0" fontId="12" fillId="0" borderId="0" xfId="0" applyFont="1" applyAlignment="1" applyProtection="1">
      <alignment horizontal="left" vertical="center"/>
    </xf>
    <xf numFmtId="0" fontId="11" fillId="3" borderId="1" xfId="0" applyFont="1" applyFill="1" applyBorder="1" applyAlignment="1" applyProtection="1">
      <alignment horizontal="center" vertical="center"/>
    </xf>
    <xf numFmtId="0" fontId="12" fillId="0" borderId="1" xfId="0" applyFont="1" applyBorder="1" applyAlignment="1" applyProtection="1">
      <alignment horizontal="center" vertical="center"/>
    </xf>
    <xf numFmtId="0" fontId="12" fillId="0" borderId="1" xfId="1" applyFont="1" applyFill="1" applyBorder="1" applyAlignment="1" applyProtection="1">
      <alignment horizontal="left" vertical="center" wrapText="1"/>
    </xf>
    <xf numFmtId="0" fontId="12" fillId="0" borderId="1" xfId="1"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xf>
    <xf numFmtId="0" fontId="26" fillId="4" borderId="1" xfId="0" applyFont="1" applyFill="1" applyBorder="1" applyProtection="1">
      <alignment vertical="center"/>
    </xf>
    <xf numFmtId="0" fontId="12" fillId="0" borderId="1" xfId="0" applyFont="1" applyBorder="1" applyAlignment="1" applyProtection="1">
      <alignment vertical="center"/>
    </xf>
    <xf numFmtId="2" fontId="12" fillId="0" borderId="1" xfId="0" applyNumberFormat="1" applyFont="1" applyBorder="1" applyAlignment="1" applyProtection="1">
      <alignment horizontal="center" vertical="center"/>
    </xf>
    <xf numFmtId="0" fontId="12" fillId="0" borderId="1" xfId="1" applyFont="1" applyFill="1" applyBorder="1" applyAlignment="1" applyProtection="1">
      <alignment vertical="center" wrapText="1"/>
    </xf>
    <xf numFmtId="0" fontId="12" fillId="0" borderId="1" xfId="0" applyFont="1" applyFill="1" applyBorder="1" applyAlignment="1" applyProtection="1">
      <alignment vertical="center"/>
    </xf>
    <xf numFmtId="2" fontId="12" fillId="0" borderId="0" xfId="0" applyNumberFormat="1" applyFont="1" applyBorder="1" applyAlignment="1" applyProtection="1">
      <alignment horizontal="center" vertical="center"/>
    </xf>
    <xf numFmtId="0" fontId="13" fillId="0" borderId="0" xfId="0" applyFont="1" applyProtection="1">
      <alignment vertical="center"/>
    </xf>
    <xf numFmtId="0" fontId="13" fillId="0" borderId="1" xfId="0" applyFont="1" applyBorder="1" applyAlignment="1" applyProtection="1">
      <alignment horizontal="center" vertical="center"/>
    </xf>
    <xf numFmtId="0" fontId="13" fillId="0" borderId="1" xfId="1" applyFont="1" applyFill="1" applyBorder="1" applyAlignment="1" applyProtection="1">
      <alignment horizontal="center" vertical="center" wrapText="1"/>
    </xf>
    <xf numFmtId="0" fontId="14" fillId="0" borderId="0" xfId="0" applyFont="1" applyProtection="1">
      <alignment vertical="center"/>
    </xf>
    <xf numFmtId="0" fontId="12" fillId="0" borderId="0" xfId="0" applyFont="1" applyAlignment="1" applyProtection="1">
      <alignment horizontal="center" vertical="center"/>
    </xf>
    <xf numFmtId="0" fontId="26" fillId="4" borderId="2" xfId="0" applyFont="1" applyFill="1" applyBorder="1" applyAlignment="1" applyProtection="1">
      <alignment horizontal="left" vertical="center"/>
    </xf>
    <xf numFmtId="0" fontId="9" fillId="4" borderId="0" xfId="0" applyFont="1" applyFill="1" applyBorder="1" applyProtection="1">
      <alignment vertical="center"/>
    </xf>
    <xf numFmtId="0" fontId="7" fillId="4" borderId="0" xfId="0" applyFont="1" applyFill="1" applyBorder="1" applyAlignment="1" applyProtection="1">
      <alignment horizontal="center" vertical="center"/>
    </xf>
    <xf numFmtId="0" fontId="7" fillId="4" borderId="0" xfId="0" applyFont="1" applyFill="1" applyBorder="1" applyProtection="1">
      <alignment vertical="center"/>
    </xf>
    <xf numFmtId="0" fontId="6" fillId="4" borderId="0" xfId="0" applyFont="1" applyFill="1" applyBorder="1" applyProtection="1">
      <alignment vertical="center"/>
    </xf>
    <xf numFmtId="0" fontId="27" fillId="3" borderId="1" xfId="0" applyFont="1" applyFill="1" applyBorder="1" applyAlignment="1" applyProtection="1">
      <alignment horizontal="center" vertical="center" shrinkToFit="1"/>
    </xf>
    <xf numFmtId="0" fontId="27" fillId="3" borderId="1" xfId="0" applyFont="1" applyFill="1" applyBorder="1" applyAlignment="1" applyProtection="1">
      <alignment horizontal="center" vertical="center" wrapText="1"/>
    </xf>
    <xf numFmtId="0" fontId="27" fillId="3" borderId="2" xfId="0" applyFont="1" applyFill="1" applyBorder="1" applyAlignment="1" applyProtection="1">
      <alignment horizontal="center" vertical="center"/>
    </xf>
    <xf numFmtId="0" fontId="27" fillId="3" borderId="1" xfId="0" applyFont="1" applyFill="1" applyBorder="1" applyAlignment="1" applyProtection="1">
      <alignment horizontal="center" vertical="center"/>
    </xf>
    <xf numFmtId="0" fontId="27" fillId="0" borderId="0" xfId="0" applyFont="1" applyBorder="1" applyProtection="1">
      <alignment vertical="center"/>
    </xf>
    <xf numFmtId="0" fontId="27" fillId="0" borderId="4" xfId="1" applyFont="1" applyFill="1" applyBorder="1" applyAlignment="1" applyProtection="1">
      <alignment horizontal="center" vertical="center" wrapText="1"/>
    </xf>
    <xf numFmtId="0" fontId="27" fillId="0" borderId="1" xfId="1" applyFont="1" applyFill="1" applyBorder="1" applyAlignment="1" applyProtection="1">
      <alignment horizontal="left" vertical="center" wrapText="1"/>
    </xf>
    <xf numFmtId="0" fontId="27" fillId="0" borderId="1" xfId="1" applyFont="1" applyFill="1" applyBorder="1" applyAlignment="1" applyProtection="1">
      <alignment horizontal="center" vertical="center" wrapText="1"/>
    </xf>
    <xf numFmtId="0" fontId="13" fillId="0" borderId="10" xfId="0" applyFont="1" applyBorder="1" applyProtection="1">
      <alignment vertical="center"/>
    </xf>
    <xf numFmtId="0" fontId="13" fillId="0" borderId="11" xfId="0" applyFont="1" applyBorder="1" applyProtection="1">
      <alignment vertical="center"/>
    </xf>
    <xf numFmtId="0" fontId="14" fillId="0" borderId="10" xfId="0" applyFont="1" applyBorder="1" applyProtection="1">
      <alignment vertical="center"/>
    </xf>
    <xf numFmtId="0" fontId="14" fillId="0" borderId="11" xfId="0" applyFont="1" applyBorder="1" applyProtection="1">
      <alignment vertical="center"/>
    </xf>
    <xf numFmtId="0" fontId="27" fillId="4" borderId="6" xfId="0" applyFont="1" applyFill="1" applyBorder="1" applyAlignment="1" applyProtection="1">
      <alignment horizontal="center" vertical="center" wrapText="1"/>
    </xf>
    <xf numFmtId="0" fontId="27" fillId="0" borderId="6" xfId="1" applyFont="1" applyFill="1" applyBorder="1" applyAlignment="1" applyProtection="1">
      <alignment horizontal="center" vertical="center" wrapText="1"/>
    </xf>
    <xf numFmtId="0" fontId="27" fillId="0" borderId="6" xfId="1" applyFont="1" applyFill="1" applyBorder="1" applyAlignment="1" applyProtection="1">
      <alignment horizontal="left" vertical="center" wrapText="1"/>
    </xf>
    <xf numFmtId="0" fontId="27" fillId="4" borderId="6" xfId="0" applyFont="1" applyFill="1" applyBorder="1" applyAlignment="1" applyProtection="1">
      <alignment horizontal="center" vertical="center"/>
    </xf>
    <xf numFmtId="0" fontId="20" fillId="0" borderId="0" xfId="0" applyFont="1" applyProtection="1">
      <alignment vertical="center"/>
      <protection locked="0"/>
    </xf>
    <xf numFmtId="9" fontId="25" fillId="0" borderId="1" xfId="0" applyNumberFormat="1" applyFont="1" applyFill="1" applyBorder="1" applyAlignment="1" applyProtection="1">
      <alignment horizontal="center" vertical="center"/>
    </xf>
    <xf numFmtId="0" fontId="27" fillId="0" borderId="0" xfId="0" applyFont="1" applyAlignment="1">
      <alignment horizontal="right" vertical="center" wrapText="1"/>
    </xf>
    <xf numFmtId="0" fontId="27" fillId="0" borderId="0" xfId="0" applyFont="1" applyAlignment="1">
      <alignment vertical="center" wrapText="1"/>
    </xf>
    <xf numFmtId="0" fontId="27" fillId="4" borderId="0" xfId="0" applyFont="1" applyFill="1" applyBorder="1" applyAlignment="1">
      <alignment horizontal="right" vertical="top" wrapText="1"/>
    </xf>
    <xf numFmtId="0" fontId="20" fillId="0" borderId="0" xfId="0" applyFont="1" applyBorder="1" applyAlignment="1" applyProtection="1">
      <alignment horizontal="left" vertical="top" wrapText="1"/>
    </xf>
    <xf numFmtId="0" fontId="20" fillId="0" borderId="0" xfId="0" applyFont="1">
      <alignment vertical="center"/>
    </xf>
    <xf numFmtId="0" fontId="27" fillId="4" borderId="0" xfId="0" applyFont="1" applyFill="1" applyBorder="1" applyAlignment="1">
      <alignment horizontal="right" vertical="center" wrapText="1"/>
    </xf>
    <xf numFmtId="0" fontId="29" fillId="5" borderId="1" xfId="0" applyFont="1" applyFill="1" applyBorder="1" applyAlignment="1" applyProtection="1">
      <alignment horizontal="center" vertical="center" wrapText="1"/>
    </xf>
    <xf numFmtId="0" fontId="29" fillId="5" borderId="1" xfId="1" applyFont="1" applyFill="1" applyBorder="1" applyAlignment="1" applyProtection="1">
      <alignment horizontal="center" vertical="center"/>
    </xf>
    <xf numFmtId="0" fontId="29" fillId="4" borderId="1" xfId="0" applyFont="1" applyFill="1" applyBorder="1" applyAlignment="1" applyProtection="1">
      <alignment vertical="center" wrapText="1"/>
      <protection locked="0"/>
    </xf>
    <xf numFmtId="0" fontId="29" fillId="4" borderId="1" xfId="0" applyFont="1" applyFill="1" applyBorder="1" applyAlignment="1" applyProtection="1">
      <alignment horizontal="center" vertical="center" wrapText="1"/>
      <protection locked="0"/>
    </xf>
    <xf numFmtId="0" fontId="29" fillId="0" borderId="1" xfId="1" applyFont="1" applyFill="1" applyBorder="1" applyAlignment="1" applyProtection="1">
      <alignment horizontal="center" vertical="center" wrapText="1"/>
    </xf>
    <xf numFmtId="0" fontId="20" fillId="0" borderId="0" xfId="0" applyFont="1" applyBorder="1" applyAlignment="1" applyProtection="1">
      <alignment horizontal="right" vertical="top"/>
    </xf>
    <xf numFmtId="0" fontId="0" fillId="0" borderId="10" xfId="0" applyFont="1" applyFill="1" applyBorder="1" applyAlignment="1" applyProtection="1">
      <alignment vertical="center"/>
    </xf>
    <xf numFmtId="0" fontId="0" fillId="0" borderId="11" xfId="0" applyBorder="1" applyAlignment="1" applyProtection="1">
      <alignment vertical="center"/>
    </xf>
    <xf numFmtId="0" fontId="25" fillId="0" borderId="0" xfId="0" applyFont="1" applyFill="1" applyAlignment="1" applyProtection="1">
      <alignment vertical="center"/>
    </xf>
    <xf numFmtId="0" fontId="20" fillId="0" borderId="0" xfId="0" applyFont="1" applyFill="1" applyAlignment="1" applyProtection="1">
      <alignment vertical="center"/>
    </xf>
    <xf numFmtId="0" fontId="0" fillId="0" borderId="0" xfId="0" applyFont="1" applyFill="1" applyAlignment="1" applyProtection="1">
      <alignment vertical="center"/>
    </xf>
    <xf numFmtId="0" fontId="29" fillId="3" borderId="1" xfId="0" applyFont="1" applyFill="1" applyBorder="1" applyAlignment="1" applyProtection="1">
      <alignment horizontal="center" vertical="center"/>
    </xf>
    <xf numFmtId="0" fontId="29" fillId="3" borderId="1" xfId="1" applyFont="1" applyFill="1" applyBorder="1" applyAlignment="1" applyProtection="1">
      <alignment horizontal="center" vertical="center"/>
    </xf>
    <xf numFmtId="0" fontId="25" fillId="0" borderId="1" xfId="0" applyFont="1" applyFill="1" applyBorder="1" applyAlignment="1" applyProtection="1">
      <alignment horizontal="left" vertical="center" wrapText="1"/>
    </xf>
    <xf numFmtId="0" fontId="25" fillId="0" borderId="1" xfId="0" applyFont="1" applyFill="1" applyBorder="1" applyAlignment="1" applyProtection="1">
      <alignment horizontal="center" vertical="center"/>
    </xf>
    <xf numFmtId="0" fontId="29" fillId="0" borderId="1" xfId="0" applyFont="1" applyBorder="1" applyAlignment="1" applyProtection="1">
      <alignment horizontal="left" vertical="center" wrapText="1"/>
    </xf>
    <xf numFmtId="0" fontId="29" fillId="0" borderId="1" xfId="0" applyFont="1" applyBorder="1" applyAlignment="1">
      <alignment horizontal="left" vertical="center" wrapText="1"/>
    </xf>
    <xf numFmtId="0" fontId="25" fillId="0" borderId="0" xfId="0" applyFont="1">
      <alignment vertical="center"/>
    </xf>
    <xf numFmtId="0" fontId="25" fillId="8" borderId="1" xfId="6" applyNumberFormat="1" applyFont="1" applyFill="1" applyBorder="1" applyAlignment="1" applyProtection="1">
      <alignment horizontal="right" vertical="center"/>
    </xf>
    <xf numFmtId="0" fontId="25" fillId="0" borderId="1" xfId="0" applyFont="1" applyBorder="1">
      <alignment vertical="center"/>
    </xf>
    <xf numFmtId="0" fontId="29" fillId="0" borderId="1" xfId="0" applyFont="1" applyBorder="1" applyAlignment="1" applyProtection="1">
      <alignment horizontal="left" vertical="center" wrapText="1"/>
    </xf>
    <xf numFmtId="0" fontId="29" fillId="2" borderId="1" xfId="0" applyFont="1" applyFill="1" applyBorder="1" applyAlignment="1">
      <alignment horizontal="center" vertical="center"/>
    </xf>
    <xf numFmtId="0" fontId="20" fillId="0" borderId="0" xfId="0" applyFont="1" applyBorder="1" applyAlignment="1" applyProtection="1">
      <alignment horizontal="left" vertical="top" wrapText="1"/>
    </xf>
    <xf numFmtId="0" fontId="29" fillId="0" borderId="0" xfId="0" applyFont="1" applyBorder="1" applyAlignment="1" applyProtection="1">
      <alignment vertical="top" wrapText="1"/>
    </xf>
    <xf numFmtId="0" fontId="29" fillId="0" borderId="1" xfId="0" applyFont="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xf>
    <xf numFmtId="0" fontId="29" fillId="0" borderId="1" xfId="0" applyFont="1" applyBorder="1" applyAlignment="1" applyProtection="1">
      <alignment horizontal="left" vertical="top" wrapText="1"/>
    </xf>
    <xf numFmtId="0" fontId="29" fillId="0" borderId="1" xfId="0" applyFont="1" applyBorder="1" applyAlignment="1">
      <alignment horizontal="left" vertical="center" wrapText="1"/>
    </xf>
    <xf numFmtId="0" fontId="28" fillId="2" borderId="1" xfId="0" applyFont="1" applyFill="1" applyBorder="1" applyAlignment="1">
      <alignment horizontal="center" vertical="center" wrapText="1"/>
    </xf>
    <xf numFmtId="0" fontId="27" fillId="0" borderId="0" xfId="0" applyFont="1" applyBorder="1" applyAlignment="1" applyProtection="1">
      <alignment vertical="top" wrapText="1"/>
    </xf>
    <xf numFmtId="0" fontId="25" fillId="0" borderId="1" xfId="0" applyFont="1" applyBorder="1" applyAlignment="1" applyProtection="1">
      <alignment vertical="top" wrapText="1"/>
    </xf>
    <xf numFmtId="0" fontId="27" fillId="4" borderId="0" xfId="0" applyFont="1" applyFill="1" applyBorder="1" applyAlignment="1" applyProtection="1">
      <alignment horizontal="right" vertical="top" wrapText="1"/>
    </xf>
    <xf numFmtId="0" fontId="25" fillId="0" borderId="0" xfId="0" applyFont="1" applyBorder="1" applyAlignment="1" applyProtection="1">
      <alignment horizontal="right" vertical="top"/>
      <protection locked="0"/>
    </xf>
    <xf numFmtId="0" fontId="0" fillId="0" borderId="0" xfId="0" applyFont="1" applyProtection="1">
      <alignment vertical="center"/>
      <protection locked="0"/>
    </xf>
    <xf numFmtId="0" fontId="0" fillId="0" borderId="0" xfId="0" applyFont="1" applyProtection="1">
      <alignment vertical="center"/>
    </xf>
    <xf numFmtId="0" fontId="0" fillId="0" borderId="0" xfId="0" applyFont="1" applyAlignment="1" applyProtection="1">
      <alignment horizontal="center" vertical="center"/>
    </xf>
    <xf numFmtId="0" fontId="0" fillId="4" borderId="7" xfId="0" applyFont="1" applyFill="1" applyBorder="1" applyProtection="1">
      <alignment vertical="center"/>
    </xf>
    <xf numFmtId="0" fontId="0" fillId="0" borderId="9" xfId="0" applyFont="1" applyBorder="1" applyProtection="1">
      <alignment vertical="center"/>
    </xf>
    <xf numFmtId="0" fontId="0" fillId="0" borderId="10" xfId="0" applyFont="1" applyBorder="1" applyProtection="1">
      <alignment vertical="center"/>
    </xf>
    <xf numFmtId="0" fontId="0" fillId="0" borderId="11" xfId="0" applyFont="1" applyBorder="1" applyProtection="1">
      <alignment vertical="center"/>
    </xf>
    <xf numFmtId="0" fontId="0" fillId="4" borderId="0" xfId="0" applyFont="1" applyFill="1" applyBorder="1" applyAlignment="1" applyProtection="1">
      <alignment horizontal="center" vertical="center"/>
    </xf>
    <xf numFmtId="0" fontId="0" fillId="4" borderId="0" xfId="0" applyFont="1" applyFill="1" applyBorder="1" applyProtection="1">
      <alignment vertical="center"/>
    </xf>
    <xf numFmtId="0" fontId="0" fillId="0" borderId="12" xfId="0" applyFont="1" applyBorder="1" applyProtection="1">
      <alignment vertical="center"/>
    </xf>
    <xf numFmtId="0" fontId="0" fillId="0" borderId="14" xfId="0" applyFont="1" applyBorder="1" applyProtection="1">
      <alignment vertical="center"/>
    </xf>
    <xf numFmtId="0" fontId="0" fillId="0" borderId="13" xfId="0" applyFont="1" applyBorder="1" applyProtection="1">
      <alignment vertical="center"/>
    </xf>
    <xf numFmtId="0" fontId="0" fillId="4" borderId="0" xfId="0" applyFont="1" applyFill="1" applyProtection="1">
      <alignment vertical="center"/>
    </xf>
    <xf numFmtId="0" fontId="0" fillId="4" borderId="0" xfId="0" applyFont="1" applyFill="1" applyAlignment="1" applyProtection="1">
      <alignment horizontal="center" vertical="center"/>
    </xf>
    <xf numFmtId="0" fontId="29" fillId="0" borderId="4" xfId="0" applyFont="1" applyBorder="1" applyAlignment="1">
      <alignment horizontal="left" vertical="center" wrapText="1"/>
    </xf>
    <xf numFmtId="0" fontId="27" fillId="4" borderId="0" xfId="0" applyFont="1" applyFill="1" applyBorder="1" applyAlignment="1" applyProtection="1">
      <alignment horizontal="right" vertical="top" wrapText="1"/>
    </xf>
    <xf numFmtId="0" fontId="29" fillId="0" borderId="1" xfId="0" applyFont="1" applyBorder="1" applyAlignment="1" applyProtection="1">
      <alignment horizontal="left" vertical="center" wrapText="1"/>
    </xf>
    <xf numFmtId="0" fontId="27" fillId="4" borderId="0" xfId="0" applyFont="1" applyFill="1" applyBorder="1" applyAlignment="1" applyProtection="1">
      <alignment horizontal="right" vertical="top" wrapText="1"/>
    </xf>
    <xf numFmtId="0" fontId="29" fillId="0" borderId="1" xfId="0" applyFont="1" applyFill="1" applyBorder="1" applyAlignment="1" applyProtection="1">
      <alignment horizontal="left" vertical="center" wrapText="1"/>
    </xf>
    <xf numFmtId="0" fontId="29" fillId="0" borderId="1" xfId="0" applyFont="1" applyBorder="1" applyAlignment="1">
      <alignment horizontal="left" vertical="center" wrapText="1"/>
    </xf>
    <xf numFmtId="0" fontId="43" fillId="0" borderId="0" xfId="0" applyFont="1" applyProtection="1">
      <alignment vertical="center"/>
    </xf>
    <xf numFmtId="0" fontId="29" fillId="0" borderId="0" xfId="0" applyFont="1" applyFill="1" applyBorder="1" applyAlignment="1" applyProtection="1">
      <alignment horizontal="left" vertical="top"/>
      <protection locked="0"/>
    </xf>
    <xf numFmtId="0" fontId="44" fillId="0" borderId="0" xfId="0" applyFont="1" applyFill="1" applyAlignment="1" applyProtection="1">
      <alignment horizontal="center" vertical="center" wrapText="1"/>
    </xf>
    <xf numFmtId="0" fontId="12" fillId="0" borderId="0" xfId="0" applyFont="1" applyFill="1" applyBorder="1" applyAlignment="1" applyProtection="1">
      <alignment vertical="center"/>
    </xf>
    <xf numFmtId="0" fontId="12" fillId="0" borderId="0" xfId="0" applyNumberFormat="1" applyFont="1" applyBorder="1" applyAlignment="1" applyProtection="1">
      <alignment horizontal="center" vertical="center"/>
    </xf>
    <xf numFmtId="0" fontId="25" fillId="0" borderId="1" xfId="1" applyFont="1" applyFill="1" applyBorder="1" applyAlignment="1" applyProtection="1">
      <alignment horizontal="center" vertical="center" wrapText="1"/>
    </xf>
    <xf numFmtId="0" fontId="12" fillId="0" borderId="1" xfId="0" applyFont="1" applyBorder="1" applyAlignment="1" applyProtection="1">
      <alignment vertical="center" wrapText="1"/>
    </xf>
    <xf numFmtId="0" fontId="49" fillId="0" borderId="1" xfId="0" applyFont="1" applyBorder="1" applyAlignment="1" applyProtection="1">
      <alignment vertical="center" wrapText="1" shrinkToFit="1"/>
    </xf>
    <xf numFmtId="0" fontId="48" fillId="0" borderId="1" xfId="1" applyFont="1" applyFill="1" applyBorder="1" applyAlignment="1" applyProtection="1">
      <alignment horizontal="center" vertical="center" wrapText="1"/>
    </xf>
    <xf numFmtId="0" fontId="49" fillId="0" borderId="1" xfId="1" applyFont="1" applyFill="1" applyBorder="1" applyAlignment="1" applyProtection="1">
      <alignment horizontal="center" vertical="center" wrapText="1"/>
    </xf>
    <xf numFmtId="0" fontId="45" fillId="0" borderId="1" xfId="0" applyFont="1" applyBorder="1" applyAlignment="1">
      <alignment horizontal="left" vertical="center" wrapText="1"/>
    </xf>
    <xf numFmtId="0" fontId="45" fillId="0" borderId="1" xfId="0" applyFont="1" applyBorder="1" applyAlignment="1" applyProtection="1">
      <alignment horizontal="left" vertical="center" wrapText="1"/>
    </xf>
    <xf numFmtId="0" fontId="45" fillId="0" borderId="1" xfId="0" applyFont="1" applyFill="1" applyBorder="1" applyAlignment="1" applyProtection="1">
      <alignment horizontal="left" vertical="center" wrapText="1"/>
    </xf>
    <xf numFmtId="0" fontId="50" fillId="0" borderId="1" xfId="0" applyFont="1" applyFill="1" applyBorder="1" applyAlignment="1" applyProtection="1">
      <alignment vertical="center" wrapText="1"/>
    </xf>
    <xf numFmtId="0" fontId="45" fillId="0" borderId="4" xfId="0" applyFont="1" applyBorder="1" applyAlignment="1">
      <alignment horizontal="left" vertical="center" wrapText="1"/>
    </xf>
    <xf numFmtId="0" fontId="50" fillId="0" borderId="1" xfId="0" applyFont="1" applyFill="1" applyBorder="1" applyAlignment="1" applyProtection="1">
      <alignment vertical="top" wrapText="1"/>
    </xf>
    <xf numFmtId="0" fontId="51" fillId="0" borderId="1" xfId="0" applyFont="1" applyFill="1" applyBorder="1" applyAlignment="1" applyProtection="1">
      <alignment vertical="center" wrapText="1"/>
    </xf>
    <xf numFmtId="0" fontId="20" fillId="4" borderId="6" xfId="0" applyFont="1" applyFill="1" applyBorder="1" applyAlignment="1" applyProtection="1">
      <alignment horizontal="right" vertical="center"/>
    </xf>
    <xf numFmtId="0" fontId="27" fillId="0" borderId="0" xfId="1" applyFont="1" applyFill="1" applyBorder="1" applyAlignment="1" applyProtection="1">
      <alignment horizontal="center" vertical="center" wrapText="1"/>
    </xf>
    <xf numFmtId="0" fontId="48" fillId="0" borderId="1" xfId="1" applyFont="1" applyFill="1" applyBorder="1" applyAlignment="1" applyProtection="1">
      <alignment horizontal="left" vertical="center" wrapText="1"/>
    </xf>
    <xf numFmtId="0" fontId="27" fillId="0" borderId="8" xfId="0" applyFont="1" applyBorder="1" applyProtection="1">
      <alignment vertical="center"/>
    </xf>
    <xf numFmtId="0" fontId="27" fillId="0" borderId="15" xfId="1" applyFont="1" applyFill="1" applyBorder="1" applyAlignment="1" applyProtection="1">
      <alignment horizontal="center" vertical="center" wrapText="1"/>
    </xf>
    <xf numFmtId="0" fontId="20" fillId="0" borderId="0" xfId="0" applyFont="1" applyBorder="1" applyAlignment="1" applyProtection="1">
      <alignment horizontal="left" vertical="top" wrapText="1"/>
    </xf>
    <xf numFmtId="0" fontId="20" fillId="0" borderId="11" xfId="0" applyFont="1" applyBorder="1" applyAlignment="1" applyProtection="1">
      <alignment horizontal="left" vertical="top" wrapText="1"/>
    </xf>
    <xf numFmtId="0" fontId="20" fillId="0" borderId="0" xfId="0" applyFont="1" applyBorder="1" applyAlignment="1" applyProtection="1">
      <alignment vertical="top" wrapText="1"/>
    </xf>
    <xf numFmtId="0" fontId="20" fillId="0" borderId="11" xfId="0" applyFont="1" applyBorder="1" applyAlignment="1" applyProtection="1">
      <alignment vertical="top" wrapText="1"/>
    </xf>
    <xf numFmtId="0" fontId="20" fillId="0" borderId="0" xfId="0" applyFont="1" applyBorder="1" applyAlignment="1" applyProtection="1">
      <alignment horizontal="left" vertical="top" wrapText="1"/>
    </xf>
    <xf numFmtId="0" fontId="20" fillId="0" borderId="0" xfId="0" applyFont="1" applyBorder="1" applyAlignment="1" applyProtection="1">
      <alignment vertical="top" wrapText="1"/>
    </xf>
    <xf numFmtId="0" fontId="29" fillId="0" borderId="0" xfId="0" applyFont="1" applyBorder="1" applyProtection="1">
      <alignment vertical="center"/>
    </xf>
    <xf numFmtId="0" fontId="29" fillId="4" borderId="1"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27" fillId="5" borderId="1" xfId="0" applyFont="1" applyFill="1" applyBorder="1" applyAlignment="1" applyProtection="1">
      <alignment horizontal="center" vertical="center" wrapText="1"/>
    </xf>
    <xf numFmtId="0" fontId="25" fillId="5" borderId="1" xfId="0" applyFont="1" applyFill="1" applyBorder="1" applyAlignment="1" applyProtection="1">
      <alignment horizontal="left" vertical="center" wrapText="1"/>
    </xf>
    <xf numFmtId="0" fontId="20" fillId="5" borderId="1" xfId="0" applyFont="1" applyFill="1" applyBorder="1" applyAlignment="1" applyProtection="1">
      <alignment horizontal="center" vertical="center" wrapText="1"/>
    </xf>
    <xf numFmtId="9" fontId="20" fillId="4" borderId="1" xfId="6" applyFont="1" applyFill="1" applyBorder="1" applyAlignment="1" applyProtection="1">
      <alignment horizontal="center" vertical="center" wrapText="1"/>
      <protection locked="0"/>
    </xf>
    <xf numFmtId="0" fontId="52" fillId="0" borderId="0" xfId="0" applyFont="1" applyBorder="1" applyProtection="1">
      <alignment vertical="center"/>
    </xf>
    <xf numFmtId="0" fontId="6" fillId="0" borderId="10" xfId="0" applyFont="1" applyBorder="1" applyAlignment="1" applyProtection="1">
      <alignment horizontal="center" vertical="center"/>
    </xf>
    <xf numFmtId="0" fontId="6" fillId="0" borderId="10" xfId="0" applyFont="1" applyBorder="1" applyAlignment="1" applyProtection="1">
      <alignment horizontal="center" vertical="top"/>
    </xf>
    <xf numFmtId="0" fontId="20" fillId="0" borderId="0" xfId="0" quotePrefix="1" applyFont="1" applyBorder="1" applyAlignment="1" applyProtection="1">
      <alignment horizontal="right" vertical="top"/>
    </xf>
    <xf numFmtId="0" fontId="29" fillId="0" borderId="1" xfId="0" applyFont="1" applyFill="1" applyBorder="1" applyAlignment="1" applyProtection="1">
      <alignment horizontal="left" vertical="center" wrapText="1"/>
    </xf>
    <xf numFmtId="49" fontId="20" fillId="6" borderId="1" xfId="0" applyNumberFormat="1" applyFont="1" applyFill="1" applyBorder="1" applyAlignment="1" applyProtection="1">
      <alignment horizontal="left" vertical="center"/>
      <protection locked="0"/>
    </xf>
    <xf numFmtId="49" fontId="20" fillId="6" borderId="1" xfId="0" applyNumberFormat="1" applyFont="1" applyFill="1" applyBorder="1" applyAlignment="1" applyProtection="1">
      <alignment vertical="center" shrinkToFit="1"/>
      <protection locked="0"/>
    </xf>
    <xf numFmtId="0" fontId="25" fillId="4" borderId="1" xfId="0" applyFont="1" applyFill="1" applyBorder="1" applyAlignment="1" applyProtection="1">
      <alignment horizontal="center" vertical="center"/>
    </xf>
    <xf numFmtId="0" fontId="20" fillId="4" borderId="1" xfId="0"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5" fillId="0" borderId="1" xfId="0" applyFont="1" applyFill="1" applyBorder="1" applyAlignment="1" applyProtection="1">
      <alignment horizontal="left" vertical="center" wrapText="1"/>
    </xf>
    <xf numFmtId="0" fontId="25" fillId="0" borderId="1" xfId="0" applyFont="1" applyFill="1" applyBorder="1" applyAlignment="1" applyProtection="1">
      <alignment horizontal="center" vertical="center"/>
    </xf>
    <xf numFmtId="0" fontId="20" fillId="0" borderId="0" xfId="0" applyFont="1" applyBorder="1" applyAlignment="1" applyProtection="1">
      <alignment horizontal="left" vertical="top" wrapText="1"/>
    </xf>
    <xf numFmtId="0" fontId="29" fillId="3" borderId="1" xfId="0" applyFont="1" applyFill="1" applyBorder="1" applyAlignment="1" applyProtection="1">
      <alignment horizontal="center" vertical="center" wrapText="1"/>
    </xf>
    <xf numFmtId="49" fontId="20" fillId="6" borderId="1" xfId="0" applyNumberFormat="1" applyFont="1" applyFill="1" applyBorder="1" applyAlignment="1" applyProtection="1">
      <alignment vertical="center"/>
      <protection locked="0"/>
    </xf>
    <xf numFmtId="0" fontId="29" fillId="6" borderId="1" xfId="0" applyFont="1" applyFill="1" applyBorder="1" applyAlignment="1" applyProtection="1">
      <alignment horizontal="left" vertical="center" wrapText="1"/>
      <protection locked="0"/>
    </xf>
    <xf numFmtId="0" fontId="29" fillId="6" borderId="1" xfId="1" applyFont="1" applyFill="1" applyBorder="1" applyAlignment="1" applyProtection="1">
      <alignment horizontal="left" vertical="top"/>
      <protection locked="0"/>
    </xf>
    <xf numFmtId="0" fontId="20" fillId="0" borderId="14" xfId="0" applyFont="1" applyBorder="1" applyAlignment="1" applyProtection="1">
      <alignment horizontal="left" vertical="top" wrapText="1"/>
    </xf>
    <xf numFmtId="0" fontId="29" fillId="5" borderId="1" xfId="0" applyFont="1" applyFill="1" applyBorder="1" applyAlignment="1" applyProtection="1">
      <alignment horizontal="center" vertical="center" wrapText="1"/>
    </xf>
    <xf numFmtId="0" fontId="20" fillId="0" borderId="0" xfId="0" applyFont="1" applyBorder="1" applyAlignment="1" applyProtection="1">
      <alignment vertical="top" wrapText="1"/>
    </xf>
    <xf numFmtId="0" fontId="20" fillId="0" borderId="2" xfId="0" applyFont="1" applyFill="1" applyBorder="1" applyAlignment="1" applyProtection="1">
      <alignment vertical="center" wrapText="1"/>
      <protection locked="0"/>
    </xf>
    <xf numFmtId="0" fontId="20" fillId="0" borderId="5" xfId="0" applyFont="1" applyFill="1" applyBorder="1" applyAlignment="1" applyProtection="1">
      <alignment vertical="center" wrapText="1"/>
      <protection locked="0"/>
    </xf>
    <xf numFmtId="0" fontId="20" fillId="0" borderId="3" xfId="0" applyFont="1" applyFill="1" applyBorder="1" applyAlignment="1" applyProtection="1">
      <alignment vertical="center" wrapText="1"/>
      <protection locked="0"/>
    </xf>
    <xf numFmtId="0" fontId="20" fillId="0" borderId="6" xfId="0" applyFont="1" applyBorder="1" applyAlignment="1" applyProtection="1">
      <alignment vertical="center" wrapText="1"/>
    </xf>
    <xf numFmtId="0" fontId="20" fillId="0" borderId="0" xfId="0" applyFont="1" applyBorder="1" applyAlignment="1" applyProtection="1">
      <alignment vertical="center" wrapText="1"/>
    </xf>
    <xf numFmtId="14" fontId="20" fillId="6" borderId="1" xfId="0" applyNumberFormat="1" applyFont="1" applyFill="1" applyBorder="1" applyAlignment="1" applyProtection="1">
      <alignment horizontal="center" vertical="center"/>
      <protection locked="0"/>
    </xf>
    <xf numFmtId="49" fontId="20" fillId="6" borderId="1" xfId="0" applyNumberFormat="1" applyFont="1" applyFill="1" applyBorder="1" applyAlignment="1" applyProtection="1">
      <alignment horizontal="center" vertical="center" shrinkToFit="1"/>
      <protection locked="0"/>
    </xf>
    <xf numFmtId="0" fontId="22" fillId="0" borderId="0" xfId="0" applyFont="1" applyBorder="1" applyAlignment="1" applyProtection="1">
      <alignment horizontal="right" vertical="center"/>
    </xf>
    <xf numFmtId="0" fontId="22" fillId="0" borderId="11" xfId="0" applyFont="1" applyBorder="1" applyAlignment="1" applyProtection="1">
      <alignment horizontal="right" vertical="center"/>
    </xf>
    <xf numFmtId="0" fontId="17" fillId="0" borderId="14" xfId="0" applyFont="1" applyBorder="1" applyAlignment="1" applyProtection="1">
      <alignment horizontal="center" vertical="center"/>
    </xf>
    <xf numFmtId="0" fontId="29" fillId="6" borderId="1" xfId="0" applyFont="1" applyFill="1" applyBorder="1" applyAlignment="1" applyProtection="1">
      <alignment horizontal="left" vertical="top" wrapText="1"/>
      <protection locked="0"/>
    </xf>
    <xf numFmtId="0" fontId="29" fillId="6" borderId="7" xfId="0" applyFont="1" applyFill="1" applyBorder="1" applyAlignment="1" applyProtection="1">
      <alignment horizontal="left" vertical="top" wrapText="1"/>
      <protection locked="0"/>
    </xf>
    <xf numFmtId="0" fontId="29" fillId="6" borderId="6" xfId="0" applyFont="1" applyFill="1" applyBorder="1" applyAlignment="1" applyProtection="1">
      <alignment horizontal="left" vertical="top" wrapText="1"/>
      <protection locked="0"/>
    </xf>
    <xf numFmtId="0" fontId="29" fillId="6" borderId="9" xfId="0" applyFont="1" applyFill="1" applyBorder="1" applyAlignment="1" applyProtection="1">
      <alignment horizontal="left" vertical="top" wrapText="1"/>
      <protection locked="0"/>
    </xf>
    <xf numFmtId="0" fontId="29" fillId="6" borderId="10" xfId="0" applyFont="1" applyFill="1" applyBorder="1" applyAlignment="1" applyProtection="1">
      <alignment horizontal="left" vertical="top" wrapText="1"/>
      <protection locked="0"/>
    </xf>
    <xf numFmtId="0" fontId="29" fillId="6" borderId="0" xfId="0" applyFont="1" applyFill="1" applyBorder="1" applyAlignment="1" applyProtection="1">
      <alignment horizontal="left" vertical="top" wrapText="1"/>
      <protection locked="0"/>
    </xf>
    <xf numFmtId="0" fontId="29" fillId="6" borderId="11" xfId="0" applyFont="1" applyFill="1" applyBorder="1" applyAlignment="1" applyProtection="1">
      <alignment horizontal="left" vertical="top" wrapText="1"/>
      <protection locked="0"/>
    </xf>
    <xf numFmtId="0" fontId="29" fillId="6" borderId="12" xfId="0" applyFont="1" applyFill="1" applyBorder="1" applyAlignment="1" applyProtection="1">
      <alignment horizontal="left" vertical="top" wrapText="1"/>
      <protection locked="0"/>
    </xf>
    <xf numFmtId="0" fontId="29" fillId="6" borderId="14" xfId="0" applyFont="1" applyFill="1" applyBorder="1" applyAlignment="1" applyProtection="1">
      <alignment horizontal="left" vertical="top" wrapText="1"/>
      <protection locked="0"/>
    </xf>
    <xf numFmtId="0" fontId="29" fillId="6" borderId="13" xfId="0" applyFont="1" applyFill="1" applyBorder="1" applyAlignment="1" applyProtection="1">
      <alignment horizontal="left" vertical="top" wrapText="1"/>
      <protection locked="0"/>
    </xf>
    <xf numFmtId="0" fontId="25" fillId="0" borderId="0" xfId="0" applyFont="1" applyBorder="1" applyAlignment="1" applyProtection="1">
      <alignment vertical="top" wrapText="1"/>
    </xf>
    <xf numFmtId="0" fontId="20" fillId="0" borderId="14" xfId="0" applyFont="1" applyBorder="1" applyAlignment="1" applyProtection="1">
      <alignment vertical="top" wrapText="1"/>
    </xf>
    <xf numFmtId="0" fontId="20" fillId="0" borderId="0" xfId="0" applyFont="1" applyBorder="1" applyAlignment="1" applyProtection="1">
      <alignment horizontal="center" vertical="center"/>
    </xf>
    <xf numFmtId="0" fontId="20" fillId="4" borderId="6" xfId="0" applyFont="1" applyFill="1" applyBorder="1" applyAlignment="1" applyProtection="1">
      <alignment horizontal="right" vertical="center"/>
    </xf>
    <xf numFmtId="0" fontId="26" fillId="2" borderId="1" xfId="0" applyFont="1" applyFill="1" applyBorder="1" applyAlignment="1" applyProtection="1">
      <alignment horizontal="center" vertical="center"/>
    </xf>
    <xf numFmtId="0" fontId="20" fillId="4" borderId="1" xfId="0" applyFont="1" applyFill="1" applyBorder="1" applyAlignment="1" applyProtection="1">
      <alignment horizontal="center" vertical="center" shrinkToFit="1"/>
    </xf>
    <xf numFmtId="0" fontId="5" fillId="4" borderId="14" xfId="0" applyFont="1" applyFill="1" applyBorder="1" applyAlignment="1" applyProtection="1">
      <alignment horizontal="center" vertical="center"/>
    </xf>
    <xf numFmtId="0" fontId="28" fillId="2" borderId="4"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28" fillId="2" borderId="15" xfId="0" applyFont="1" applyFill="1" applyBorder="1" applyAlignment="1" applyProtection="1">
      <alignment horizontal="center" vertical="center"/>
    </xf>
    <xf numFmtId="0" fontId="29" fillId="0" borderId="2" xfId="0" applyFont="1" applyBorder="1" applyAlignment="1" applyProtection="1">
      <alignment horizontal="left" vertical="center" wrapText="1"/>
    </xf>
    <xf numFmtId="0" fontId="29" fillId="0" borderId="3" xfId="0" applyFont="1" applyBorder="1" applyAlignment="1" applyProtection="1">
      <alignment horizontal="left" vertical="center" wrapText="1"/>
    </xf>
    <xf numFmtId="0" fontId="29" fillId="0" borderId="1" xfId="0" applyFont="1" applyBorder="1" applyAlignment="1" applyProtection="1">
      <alignment horizontal="left" vertical="center" wrapText="1"/>
    </xf>
    <xf numFmtId="0" fontId="28" fillId="0" borderId="14" xfId="0" applyFont="1" applyBorder="1" applyAlignment="1" applyProtection="1">
      <alignment horizontal="center" wrapText="1"/>
    </xf>
    <xf numFmtId="0" fontId="28" fillId="0" borderId="13" xfId="0" applyFont="1" applyBorder="1" applyAlignment="1" applyProtection="1">
      <alignment horizontal="center" wrapText="1"/>
    </xf>
    <xf numFmtId="0" fontId="35" fillId="0" borderId="2" xfId="0" applyFont="1" applyBorder="1" applyAlignment="1" applyProtection="1">
      <alignment vertical="center"/>
    </xf>
    <xf numFmtId="0" fontId="35" fillId="0" borderId="3" xfId="0" applyFont="1" applyBorder="1" applyAlignment="1" applyProtection="1">
      <alignment vertical="center"/>
    </xf>
    <xf numFmtId="0" fontId="29" fillId="0" borderId="1" xfId="0" applyFont="1" applyBorder="1" applyAlignment="1" applyProtection="1">
      <alignment vertical="center" wrapText="1"/>
    </xf>
    <xf numFmtId="0" fontId="29" fillId="0" borderId="6" xfId="0" applyFont="1" applyBorder="1" applyAlignment="1" applyProtection="1">
      <alignment horizontal="left" vertical="top" wrapText="1"/>
    </xf>
    <xf numFmtId="0" fontId="29" fillId="0" borderId="9" xfId="0" applyFont="1" applyBorder="1" applyAlignment="1" applyProtection="1">
      <alignment horizontal="left" vertical="top" wrapText="1"/>
    </xf>
    <xf numFmtId="0" fontId="29" fillId="0" borderId="0" xfId="0" applyFont="1" applyBorder="1" applyAlignment="1" applyProtection="1">
      <alignment horizontal="left" vertical="top" wrapText="1"/>
    </xf>
    <xf numFmtId="0" fontId="29" fillId="0" borderId="11" xfId="0" applyFont="1" applyBorder="1" applyAlignment="1" applyProtection="1">
      <alignment horizontal="left" vertical="top" wrapText="1"/>
    </xf>
    <xf numFmtId="0" fontId="28" fillId="2" borderId="1" xfId="0" applyFont="1" applyFill="1" applyBorder="1" applyAlignment="1" applyProtection="1">
      <alignment horizontal="center" vertical="center" wrapText="1"/>
    </xf>
    <xf numFmtId="0" fontId="35" fillId="0" borderId="1" xfId="0" applyFont="1" applyBorder="1" applyAlignment="1" applyProtection="1">
      <alignment vertical="center"/>
    </xf>
    <xf numFmtId="0" fontId="29" fillId="0" borderId="10" xfId="0" applyFont="1" applyBorder="1" applyAlignment="1" applyProtection="1">
      <alignment vertical="top" wrapText="1"/>
    </xf>
    <xf numFmtId="0" fontId="29" fillId="0" borderId="11" xfId="0" applyFont="1" applyBorder="1" applyAlignment="1" applyProtection="1">
      <alignment vertical="top" wrapText="1"/>
    </xf>
    <xf numFmtId="0" fontId="29" fillId="0" borderId="7" xfId="0" applyFont="1" applyBorder="1" applyAlignment="1" applyProtection="1">
      <alignment vertical="top" wrapText="1"/>
    </xf>
    <xf numFmtId="0" fontId="29" fillId="0" borderId="9" xfId="0" applyFont="1" applyBorder="1" applyAlignment="1" applyProtection="1">
      <alignment vertical="top" wrapText="1"/>
    </xf>
    <xf numFmtId="0" fontId="28" fillId="2" borderId="1" xfId="0" applyFont="1" applyFill="1" applyBorder="1" applyAlignment="1" applyProtection="1">
      <alignment horizontal="left" vertical="center"/>
    </xf>
    <xf numFmtId="0" fontId="28" fillId="2" borderId="1" xfId="0" applyFont="1" applyFill="1" applyBorder="1" applyAlignment="1" applyProtection="1">
      <alignment horizontal="center" vertical="center"/>
    </xf>
    <xf numFmtId="0" fontId="28" fillId="0" borderId="10" xfId="0" applyFont="1" applyBorder="1" applyAlignment="1" applyProtection="1">
      <alignment horizontal="center" vertical="top" wrapText="1"/>
    </xf>
    <xf numFmtId="0" fontId="28" fillId="0" borderId="11" xfId="0" applyFont="1" applyBorder="1" applyAlignment="1" applyProtection="1">
      <alignment horizontal="center" vertical="top" wrapText="1"/>
    </xf>
    <xf numFmtId="0" fontId="29" fillId="0" borderId="7" xfId="0" applyFont="1" applyBorder="1" applyAlignment="1" applyProtection="1">
      <alignment horizontal="left" vertical="center" wrapText="1"/>
    </xf>
    <xf numFmtId="0" fontId="29" fillId="0" borderId="9" xfId="0" applyFont="1" applyBorder="1" applyAlignment="1" applyProtection="1">
      <alignment horizontal="left" vertical="center" wrapText="1"/>
    </xf>
    <xf numFmtId="0" fontId="29" fillId="0" borderId="10" xfId="0" applyFont="1" applyBorder="1" applyAlignment="1" applyProtection="1">
      <alignment horizontal="left" vertical="center" wrapText="1"/>
    </xf>
    <xf numFmtId="0" fontId="29" fillId="0" borderId="11" xfId="0" applyFont="1" applyBorder="1" applyAlignment="1" applyProtection="1">
      <alignment horizontal="left" vertical="center" wrapText="1"/>
    </xf>
    <xf numFmtId="0" fontId="29" fillId="0" borderId="12" xfId="0" applyFont="1" applyBorder="1" applyAlignment="1" applyProtection="1">
      <alignment horizontal="left" vertical="center" wrapText="1"/>
    </xf>
    <xf numFmtId="0" fontId="29" fillId="0" borderId="13" xfId="0" applyFont="1" applyBorder="1" applyAlignment="1" applyProtection="1">
      <alignment horizontal="left" vertical="center" wrapText="1"/>
    </xf>
    <xf numFmtId="0" fontId="29" fillId="0" borderId="1" xfId="0" applyFont="1" applyBorder="1" applyAlignment="1" applyProtection="1">
      <alignment horizontal="left" vertical="top" wrapText="1"/>
    </xf>
    <xf numFmtId="0" fontId="29" fillId="0" borderId="12" xfId="0" applyFont="1" applyBorder="1" applyAlignment="1" applyProtection="1">
      <alignment vertical="top" wrapText="1"/>
    </xf>
    <xf numFmtId="0" fontId="29" fillId="0" borderId="13" xfId="0" applyFont="1" applyBorder="1" applyAlignment="1" applyProtection="1">
      <alignment vertical="top" wrapText="1"/>
    </xf>
    <xf numFmtId="0" fontId="29" fillId="0" borderId="7" xfId="0" applyFont="1" applyBorder="1" applyAlignment="1" applyProtection="1">
      <alignment horizontal="left" vertical="top" wrapText="1"/>
    </xf>
    <xf numFmtId="0" fontId="29" fillId="0" borderId="10" xfId="0" applyFont="1" applyBorder="1" applyAlignment="1" applyProtection="1">
      <alignment horizontal="left" vertical="top" wrapText="1"/>
    </xf>
    <xf numFmtId="0" fontId="29" fillId="0" borderId="12" xfId="0" applyFont="1" applyBorder="1" applyAlignment="1" applyProtection="1">
      <alignment horizontal="left" vertical="top" wrapText="1"/>
    </xf>
    <xf numFmtId="0" fontId="29" fillId="0" borderId="13" xfId="0" applyFont="1" applyBorder="1" applyAlignment="1" applyProtection="1">
      <alignment horizontal="left" vertical="top" wrapText="1"/>
    </xf>
    <xf numFmtId="0" fontId="28" fillId="0" borderId="6" xfId="0" applyFont="1" applyBorder="1" applyAlignment="1">
      <alignment horizontal="center" vertical="top" wrapText="1"/>
    </xf>
    <xf numFmtId="0" fontId="28" fillId="0" borderId="14" xfId="0" applyFont="1" applyBorder="1" applyAlignment="1">
      <alignment horizontal="center" vertical="top" wrapText="1"/>
    </xf>
    <xf numFmtId="0" fontId="29" fillId="0" borderId="1" xfId="0" applyFont="1" applyBorder="1" applyAlignment="1">
      <alignment horizontal="left" vertical="center" wrapText="1"/>
    </xf>
    <xf numFmtId="0" fontId="27" fillId="0" borderId="0" xfId="0" applyFont="1" applyBorder="1" applyAlignment="1">
      <alignment vertical="center" wrapText="1"/>
    </xf>
    <xf numFmtId="0" fontId="27" fillId="0" borderId="0" xfId="0" applyFont="1" applyBorder="1" applyAlignment="1">
      <alignment vertical="top" wrapText="1"/>
    </xf>
    <xf numFmtId="0" fontId="28" fillId="2" borderId="1" xfId="0" applyFont="1" applyFill="1" applyBorder="1" applyAlignment="1">
      <alignment horizontal="center" vertical="center" wrapText="1"/>
    </xf>
    <xf numFmtId="0" fontId="27" fillId="0" borderId="0" xfId="0" applyFont="1" applyAlignment="1" applyProtection="1">
      <alignment horizontal="left" vertical="top" wrapText="1"/>
    </xf>
    <xf numFmtId="0" fontId="27" fillId="0" borderId="0" xfId="0" applyFont="1" applyBorder="1" applyAlignment="1" applyProtection="1">
      <alignment vertical="top" wrapText="1"/>
    </xf>
    <xf numFmtId="0" fontId="28" fillId="2" borderId="1" xfId="0" applyFont="1" applyFill="1" applyBorder="1" applyAlignment="1">
      <alignment horizontal="left" vertical="center"/>
    </xf>
    <xf numFmtId="0" fontId="29" fillId="0" borderId="7" xfId="0" applyFont="1" applyBorder="1" applyAlignment="1">
      <alignment vertical="top" wrapText="1"/>
    </xf>
    <xf numFmtId="0" fontId="29" fillId="0" borderId="9" xfId="0" applyFont="1" applyBorder="1" applyAlignment="1">
      <alignment vertical="top" wrapText="1"/>
    </xf>
    <xf numFmtId="0" fontId="29" fillId="0" borderId="10" xfId="0" applyFont="1" applyBorder="1" applyAlignment="1">
      <alignment vertical="top" wrapText="1"/>
    </xf>
    <xf numFmtId="0" fontId="29" fillId="0" borderId="11" xfId="0" applyFont="1" applyBorder="1" applyAlignment="1">
      <alignment vertical="top" wrapText="1"/>
    </xf>
    <xf numFmtId="0" fontId="27" fillId="0" borderId="0" xfId="0" applyFont="1" applyBorder="1" applyAlignment="1" applyProtection="1">
      <alignment horizontal="left" vertical="top" wrapText="1"/>
    </xf>
    <xf numFmtId="0" fontId="29" fillId="0" borderId="0" xfId="0" applyFont="1" applyBorder="1" applyAlignment="1" applyProtection="1">
      <alignment vertical="top" wrapText="1"/>
    </xf>
    <xf numFmtId="0" fontId="27" fillId="0" borderId="6" xfId="0" applyFont="1" applyBorder="1" applyAlignment="1" applyProtection="1">
      <alignment vertical="top" wrapText="1"/>
    </xf>
    <xf numFmtId="0" fontId="25" fillId="0" borderId="1" xfId="0" applyFont="1" applyBorder="1" applyAlignment="1" applyProtection="1">
      <alignment horizontal="left" vertical="center" wrapText="1"/>
    </xf>
    <xf numFmtId="0" fontId="25" fillId="0" borderId="1" xfId="0" applyFont="1" applyBorder="1" applyAlignment="1" applyProtection="1">
      <alignment vertical="top" wrapText="1"/>
    </xf>
    <xf numFmtId="0" fontId="27" fillId="0" borderId="6" xfId="0" applyFont="1" applyBorder="1" applyProtection="1">
      <alignment vertical="center"/>
    </xf>
    <xf numFmtId="0" fontId="21" fillId="0" borderId="0" xfId="0" applyFont="1" applyBorder="1" applyAlignment="1" applyProtection="1">
      <alignment horizontal="center" vertical="center"/>
    </xf>
    <xf numFmtId="0" fontId="25" fillId="2" borderId="1" xfId="0" applyFont="1" applyFill="1" applyBorder="1" applyAlignment="1" applyProtection="1">
      <alignment horizontal="center" vertical="center"/>
    </xf>
    <xf numFmtId="0" fontId="27" fillId="0" borderId="6" xfId="0" applyFont="1" applyBorder="1" applyAlignment="1" applyProtection="1">
      <alignment horizontal="left" vertical="top" wrapText="1"/>
    </xf>
    <xf numFmtId="0" fontId="27" fillId="4" borderId="6" xfId="0" applyFont="1" applyFill="1" applyBorder="1" applyAlignment="1" applyProtection="1">
      <alignment horizontal="right" vertical="top" wrapText="1"/>
    </xf>
    <xf numFmtId="0" fontId="27" fillId="4" borderId="0" xfId="0" applyFont="1" applyFill="1" applyBorder="1" applyAlignment="1" applyProtection="1">
      <alignment horizontal="right" vertical="top" wrapText="1"/>
    </xf>
    <xf numFmtId="0" fontId="45" fillId="0" borderId="7" xfId="0" applyFont="1" applyBorder="1" applyAlignment="1">
      <alignment vertical="top" wrapText="1"/>
    </xf>
    <xf numFmtId="0" fontId="45" fillId="0" borderId="9" xfId="0" applyFont="1" applyBorder="1" applyAlignment="1">
      <alignment vertical="top" wrapText="1"/>
    </xf>
    <xf numFmtId="0" fontId="45" fillId="0" borderId="10" xfId="0" applyFont="1" applyBorder="1" applyAlignment="1">
      <alignment vertical="top" wrapText="1"/>
    </xf>
    <xf numFmtId="0" fontId="45" fillId="0" borderId="11" xfId="0" applyFont="1" applyBorder="1" applyAlignment="1">
      <alignment vertical="top" wrapText="1"/>
    </xf>
    <xf numFmtId="0" fontId="45" fillId="0" borderId="7" xfId="0" applyFont="1" applyBorder="1" applyAlignment="1" applyProtection="1">
      <alignment horizontal="left" vertical="top" wrapText="1"/>
    </xf>
    <xf numFmtId="0" fontId="45" fillId="0" borderId="9" xfId="0" applyFont="1" applyBorder="1" applyAlignment="1" applyProtection="1">
      <alignment horizontal="left" vertical="top" wrapText="1"/>
    </xf>
    <xf numFmtId="0" fontId="45" fillId="0" borderId="10" xfId="0" applyFont="1" applyBorder="1" applyAlignment="1" applyProtection="1">
      <alignment horizontal="left" vertical="top" wrapText="1"/>
    </xf>
    <xf numFmtId="0" fontId="45" fillId="0" borderId="11" xfId="0" applyFont="1" applyBorder="1" applyAlignment="1" applyProtection="1">
      <alignment horizontal="left" vertical="top" wrapText="1"/>
    </xf>
    <xf numFmtId="0" fontId="45" fillId="0" borderId="12" xfId="0" applyFont="1" applyBorder="1" applyAlignment="1" applyProtection="1">
      <alignment horizontal="left" vertical="top" wrapText="1"/>
    </xf>
    <xf numFmtId="0" fontId="45" fillId="0" borderId="13" xfId="0" applyFont="1" applyBorder="1" applyAlignment="1" applyProtection="1">
      <alignment horizontal="left" vertical="top" wrapText="1"/>
    </xf>
    <xf numFmtId="0" fontId="27" fillId="0" borderId="6" xfId="0" applyFont="1" applyBorder="1" applyAlignment="1">
      <alignment vertical="top" wrapText="1"/>
    </xf>
    <xf numFmtId="0" fontId="45" fillId="0" borderId="7" xfId="0" applyFont="1" applyBorder="1" applyAlignment="1" applyProtection="1">
      <alignment vertical="top" wrapText="1"/>
    </xf>
    <xf numFmtId="0" fontId="45" fillId="0" borderId="9" xfId="0" applyFont="1" applyBorder="1" applyAlignment="1" applyProtection="1">
      <alignment vertical="top" wrapText="1"/>
    </xf>
    <xf numFmtId="0" fontId="45" fillId="0" borderId="10" xfId="0" applyFont="1" applyBorder="1" applyAlignment="1" applyProtection="1">
      <alignment vertical="top" wrapText="1"/>
    </xf>
    <xf numFmtId="0" fontId="45" fillId="0" borderId="11" xfId="0" applyFont="1" applyBorder="1" applyAlignment="1" applyProtection="1">
      <alignment vertical="top" wrapText="1"/>
    </xf>
    <xf numFmtId="0" fontId="27" fillId="0" borderId="6" xfId="0" applyFont="1" applyBorder="1" applyAlignment="1" applyProtection="1">
      <alignment horizontal="left" vertical="top"/>
    </xf>
    <xf numFmtId="0" fontId="27" fillId="0" borderId="0" xfId="0" applyFont="1" applyBorder="1" applyAlignment="1" applyProtection="1">
      <alignment horizontal="left" vertical="top"/>
    </xf>
    <xf numFmtId="0" fontId="28" fillId="2" borderId="4" xfId="0" applyFont="1" applyFill="1" applyBorder="1" applyAlignment="1" applyProtection="1">
      <alignment horizontal="left" vertical="center"/>
    </xf>
    <xf numFmtId="0" fontId="28" fillId="2" borderId="8" xfId="0" applyFont="1" applyFill="1" applyBorder="1" applyAlignment="1" applyProtection="1">
      <alignment horizontal="left" vertical="center"/>
    </xf>
    <xf numFmtId="0" fontId="28" fillId="2" borderId="15" xfId="0" applyFont="1" applyFill="1" applyBorder="1" applyAlignment="1" applyProtection="1">
      <alignment horizontal="left" vertical="center"/>
    </xf>
    <xf numFmtId="0" fontId="27" fillId="0" borderId="0" xfId="0" applyFont="1" applyAlignment="1" applyProtection="1">
      <alignment horizontal="left" vertical="center" shrinkToFit="1"/>
    </xf>
    <xf numFmtId="0" fontId="27" fillId="0" borderId="16" xfId="0" applyFont="1" applyBorder="1" applyAlignment="1" applyProtection="1">
      <alignment vertical="top" wrapText="1"/>
    </xf>
    <xf numFmtId="0" fontId="27" fillId="0" borderId="17" xfId="0" applyFont="1" applyBorder="1" applyAlignment="1" applyProtection="1">
      <alignment vertical="top" wrapText="1"/>
    </xf>
  </cellXfs>
  <cellStyles count="7">
    <cellStyle name="パーセント" xfId="6" builtinId="5"/>
    <cellStyle name="ハイパーリンク" xfId="5" builtinId="8"/>
    <cellStyle name="桁区切り 2" xfId="4" xr:uid="{00000000-0005-0000-0000-000002000000}"/>
    <cellStyle name="標準" xfId="0" builtinId="0"/>
    <cellStyle name="標準 2" xfId="1" xr:uid="{00000000-0005-0000-0000-000004000000}"/>
    <cellStyle name="標準 3" xfId="2" xr:uid="{00000000-0005-0000-0000-000005000000}"/>
    <cellStyle name="標準 4" xfId="3" xr:uid="{00000000-0005-0000-0000-000006000000}"/>
  </cellStyles>
  <dxfs count="15">
    <dxf>
      <font>
        <color auto="1"/>
      </font>
      <border>
        <left style="thin">
          <color auto="1"/>
        </left>
        <right style="thin">
          <color auto="1"/>
        </right>
        <top style="thin">
          <color auto="1"/>
        </top>
        <bottom style="thin">
          <color auto="1"/>
        </bottom>
        <vertical/>
        <horizontal/>
      </border>
    </dxf>
    <dxf>
      <font>
        <color theme="0"/>
      </font>
      <border>
        <left style="thin">
          <color auto="1"/>
        </left>
        <right style="thin">
          <color auto="1"/>
        </right>
        <bottom style="thin">
          <color auto="1"/>
        </bottom>
        <vertical/>
        <horizontal/>
      </border>
    </dxf>
    <dxf>
      <numFmt numFmtId="177" formatCode="&quot;&quot;;&quot;&quot;;&quot;&quot;;&quot;&quot;"/>
      <fill>
        <patternFill>
          <bgColor theme="0"/>
        </patternFill>
      </fill>
      <border>
        <top/>
        <bottom/>
      </border>
    </dxf>
    <dxf>
      <border>
        <top style="thin">
          <color auto="1"/>
        </top>
        <vertical/>
        <horizontal/>
      </border>
    </dxf>
    <dxf>
      <numFmt numFmtId="177" formatCode="&quot;&quot;;&quot;&quot;;&quot;&quot;;&quot;&quot;"/>
      <fill>
        <patternFill>
          <bgColor theme="0"/>
        </patternFill>
      </fill>
      <border>
        <top/>
        <bottom/>
      </border>
    </dxf>
    <dxf>
      <border>
        <top style="thin">
          <color auto="1"/>
        </top>
        <vertical/>
        <horizontal/>
      </border>
    </dxf>
    <dxf>
      <fill>
        <patternFill>
          <bgColor rgb="FFFFFF00"/>
        </patternFill>
      </fill>
    </dxf>
    <dxf>
      <fill>
        <patternFill patternType="mediumGray">
          <fgColor theme="1"/>
        </patternFill>
      </fill>
    </dxf>
    <dxf>
      <numFmt numFmtId="177" formatCode="&quot;&quot;;&quot;&quot;;&quot;&quot;;&quot;&quot;"/>
      <fill>
        <patternFill>
          <bgColor theme="0"/>
        </patternFill>
      </fill>
      <border>
        <top/>
        <bottom/>
      </border>
    </dxf>
    <dxf>
      <border>
        <top style="thin">
          <color auto="1"/>
        </top>
        <vertical/>
        <horizontal/>
      </border>
    </dxf>
    <dxf>
      <border>
        <bottom style="thin">
          <color auto="1"/>
        </bottom>
        <vertical/>
        <horizontal/>
      </border>
    </dxf>
    <dxf>
      <fill>
        <patternFill>
          <bgColor theme="5" tint="0.79998168889431442"/>
        </patternFill>
      </fill>
    </dxf>
    <dxf>
      <fill>
        <patternFill patternType="mediumGray">
          <fgColor theme="1"/>
        </patternFill>
      </fill>
    </dxf>
    <dxf>
      <fill>
        <patternFill>
          <bgColor rgb="FFFFFF00"/>
        </patternFill>
      </fill>
    </dxf>
    <dxf>
      <fill>
        <patternFill patternType="mediumGray">
          <fgColor theme="1"/>
        </patternFill>
      </fill>
    </dxf>
  </dxfs>
  <tableStyles count="0" defaultTableStyle="TableStyleMedium2" defaultPivotStyle="PivotStyleLight16"/>
  <colors>
    <mruColors>
      <color rgb="FFFFFFCC"/>
      <color rgb="FFF4EE00"/>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749318634418618"/>
          <c:y val="0.1158761738653185"/>
          <c:w val="0.4834810708111813"/>
          <c:h val="0.790445745587533"/>
        </c:manualLayout>
      </c:layout>
      <c:radarChart>
        <c:radarStyle val="filled"/>
        <c:varyColors val="0"/>
        <c:ser>
          <c:idx val="0"/>
          <c:order val="0"/>
          <c:tx>
            <c:strRef>
              <c:f>データシート!$D$6</c:f>
              <c:strCache>
                <c:ptCount val="1"/>
                <c:pt idx="0">
                  <c:v>点検表評価</c:v>
                </c:pt>
              </c:strCache>
            </c:strRef>
          </c:tx>
          <c:spPr>
            <a:solidFill>
              <a:schemeClr val="accent1">
                <a:lumMod val="40000"/>
                <a:lumOff val="60000"/>
              </a:schemeClr>
            </a:solidFill>
            <a:ln w="19050">
              <a:solidFill>
                <a:schemeClr val="accent1"/>
              </a:solidFill>
            </a:ln>
            <a:effectLst/>
          </c:spPr>
          <c:cat>
            <c:strRef>
              <c:f>データシート!$C$7:$C$19</c:f>
              <c:strCache>
                <c:ptCount val="13"/>
                <c:pt idx="0">
                  <c:v>一般管理 (1.0)</c:v>
                </c:pt>
                <c:pt idx="1">
                  <c:v>受変電 (0.0)</c:v>
                </c:pt>
                <c:pt idx="2">
                  <c:v>熱源 (0.0)</c:v>
                </c:pt>
                <c:pt idx="3">
                  <c:v>冷却塔 (0.0)</c:v>
                </c:pt>
                <c:pt idx="4">
                  <c:v>空調 (1.0)</c:v>
                </c:pt>
                <c:pt idx="5">
                  <c:v>換気 (0.0)</c:v>
                </c:pt>
                <c:pt idx="6">
                  <c:v>照明 (0.0)</c:v>
                </c:pt>
                <c:pt idx="7">
                  <c:v>ﾎﾟﾝﾌﾟ (0.0)</c:v>
                </c:pt>
                <c:pt idx="8">
                  <c:v>冷凍･冷蔵 (0.0)</c:v>
                </c:pt>
                <c:pt idx="9">
                  <c:v>蒸気 (0.0)</c:v>
                </c:pt>
                <c:pt idx="10">
                  <c:v>ｺﾝﾌﾟﾚｯｻｰ (0.0)</c:v>
                </c:pt>
                <c:pt idx="11">
                  <c:v>電動力応用 (0.0)</c:v>
                </c:pt>
                <c:pt idx="12">
                  <c:v>加熱･燃焼設備(熱利用設備) (0.0)</c:v>
                </c:pt>
              </c:strCache>
            </c:strRef>
          </c:cat>
          <c:val>
            <c:numRef>
              <c:f>データシート!$D$7:$D$19</c:f>
              <c:numCache>
                <c:formatCode>0.00</c:formatCode>
                <c:ptCount val="13"/>
                <c:pt idx="0">
                  <c:v>1</c:v>
                </c:pt>
                <c:pt idx="1">
                  <c:v>0</c:v>
                </c:pt>
                <c:pt idx="2">
                  <c:v>0</c:v>
                </c:pt>
                <c:pt idx="3">
                  <c:v>0</c:v>
                </c:pt>
                <c:pt idx="4">
                  <c:v>1</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662F-4AE8-A257-E4B406F07E28}"/>
            </c:ext>
          </c:extLst>
        </c:ser>
        <c:dLbls>
          <c:showLegendKey val="0"/>
          <c:showVal val="0"/>
          <c:showCatName val="0"/>
          <c:showSerName val="0"/>
          <c:showPercent val="0"/>
          <c:showBubbleSize val="0"/>
        </c:dLbls>
        <c:axId val="205882448"/>
        <c:axId val="205880880"/>
      </c:radarChart>
      <c:catAx>
        <c:axId val="2058824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BIZ UDPゴシック" panose="020B0400000000000000" pitchFamily="50" charset="-128"/>
                <a:ea typeface="BIZ UDPゴシック" panose="020B0400000000000000" pitchFamily="50" charset="-128"/>
                <a:cs typeface="+mn-cs"/>
              </a:defRPr>
            </a:pPr>
            <a:endParaRPr lang="ja-JP"/>
          </a:p>
        </c:txPr>
        <c:crossAx val="205880880"/>
        <c:crosses val="autoZero"/>
        <c:auto val="1"/>
        <c:lblAlgn val="ctr"/>
        <c:lblOffset val="100"/>
        <c:noMultiLvlLbl val="0"/>
      </c:catAx>
      <c:valAx>
        <c:axId val="205880880"/>
        <c:scaling>
          <c:orientation val="minMax"/>
          <c:max val="5"/>
        </c:scaling>
        <c:delete val="0"/>
        <c:axPos val="l"/>
        <c:majorGridlines>
          <c:spPr>
            <a:ln w="9525" cap="flat" cmpd="sng" algn="ctr">
              <a:solidFill>
                <a:schemeClr val="bg1">
                  <a:lumMod val="50000"/>
                </a:schemeClr>
              </a:solidFill>
              <a:round/>
            </a:ln>
            <a:effectLst/>
          </c:spPr>
        </c:majorGridlines>
        <c:numFmt formatCode="#,##0_);[Red]\(#,##0\)" sourceLinked="0"/>
        <c:majorTickMark val="none"/>
        <c:minorTickMark val="none"/>
        <c:tickLblPos val="nextTo"/>
        <c:spPr>
          <a:noFill/>
          <a:ln w="9525">
            <a:solidFill>
              <a:schemeClr val="bg1">
                <a:lumMod val="75000"/>
              </a:schemeClr>
            </a:solid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205882448"/>
        <c:crosses val="autoZero"/>
        <c:crossBetween val="between"/>
        <c:majorUnit val="1"/>
      </c:valAx>
      <c:spPr>
        <a:noFill/>
        <a:ln>
          <a:noFill/>
        </a:ln>
        <a:effectLst/>
      </c:spPr>
    </c:plotArea>
    <c:plotVisOnly val="1"/>
    <c:dispBlanksAs val="gap"/>
    <c:showDLblsOverMax val="0"/>
  </c:chart>
  <c:spPr>
    <a:noFill/>
    <a:ln w="9525" cap="flat" cmpd="sng" algn="ctr">
      <a:noFill/>
      <a:round/>
    </a:ln>
    <a:effectLst/>
  </c:spPr>
  <c:txPr>
    <a:bodyPr/>
    <a:lstStyle/>
    <a:p>
      <a:pPr>
        <a:defRPr sz="1050"/>
      </a:pPr>
      <a:endParaRPr lang="ja-JP"/>
    </a:p>
  </c:txPr>
  <c:printSettings>
    <c:headerFooter/>
    <c:pageMargins b="0.75" l="0.7" r="0.7" t="0.75" header="0.3" footer="0.3"/>
    <c:pageSetup paperSize="9"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fmlaLink="Q32" lockText="1" noThreeD="1"/>
</file>

<file path=xl/ctrlProps/ctrlProp10.xml><?xml version="1.0" encoding="utf-8"?>
<formControlPr xmlns="http://schemas.microsoft.com/office/spreadsheetml/2009/9/main" objectType="CheckBox" fmlaLink="$Q$43" lockText="1" noThreeD="1"/>
</file>

<file path=xl/ctrlProps/ctrlProp11.xml><?xml version="1.0" encoding="utf-8"?>
<formControlPr xmlns="http://schemas.microsoft.com/office/spreadsheetml/2009/9/main" objectType="CheckBox" fmlaLink="$Q$44" lockText="1" noThreeD="1"/>
</file>

<file path=xl/ctrlProps/ctrlProp12.xml><?xml version="1.0" encoding="utf-8"?>
<formControlPr xmlns="http://schemas.microsoft.com/office/spreadsheetml/2009/9/main" objectType="CheckBox" fmlaLink="$Q$45" lockText="1" noThreeD="1"/>
</file>

<file path=xl/ctrlProps/ctrlProp13.xml><?xml version="1.0" encoding="utf-8"?>
<formControlPr xmlns="http://schemas.microsoft.com/office/spreadsheetml/2009/9/main" objectType="CheckBox" fmlaLink="$Q$35" lockText="1" noThreeD="1"/>
</file>

<file path=xl/ctrlProps/ctrlProp14.xml><?xml version="1.0" encoding="utf-8"?>
<formControlPr xmlns="http://schemas.microsoft.com/office/spreadsheetml/2009/9/main" objectType="CheckBox" fmlaLink="$Q$36" lockText="1" noThreeD="1"/>
</file>

<file path=xl/ctrlProps/ctrlProp2.xml><?xml version="1.0" encoding="utf-8"?>
<formControlPr xmlns="http://schemas.microsoft.com/office/spreadsheetml/2009/9/main" objectType="CheckBox" fmlaLink="Q33" lockText="1" noThreeD="1"/>
</file>

<file path=xl/ctrlProps/ctrlProp3.xml><?xml version="1.0" encoding="utf-8"?>
<formControlPr xmlns="http://schemas.microsoft.com/office/spreadsheetml/2009/9/main" objectType="CheckBox" fmlaLink="$Q$34" lockText="1" noThreeD="1"/>
</file>

<file path=xl/ctrlProps/ctrlProp4.xml><?xml version="1.0" encoding="utf-8"?>
<formControlPr xmlns="http://schemas.microsoft.com/office/spreadsheetml/2009/9/main" objectType="CheckBox" fmlaLink="$Q$37" lockText="1" noThreeD="1"/>
</file>

<file path=xl/ctrlProps/ctrlProp5.xml><?xml version="1.0" encoding="utf-8"?>
<formControlPr xmlns="http://schemas.microsoft.com/office/spreadsheetml/2009/9/main" objectType="CheckBox" fmlaLink="$Q$38" lockText="1" noThreeD="1"/>
</file>

<file path=xl/ctrlProps/ctrlProp6.xml><?xml version="1.0" encoding="utf-8"?>
<formControlPr xmlns="http://schemas.microsoft.com/office/spreadsheetml/2009/9/main" objectType="CheckBox" fmlaLink="$Q$39" lockText="1" noThreeD="1"/>
</file>

<file path=xl/ctrlProps/ctrlProp7.xml><?xml version="1.0" encoding="utf-8"?>
<formControlPr xmlns="http://schemas.microsoft.com/office/spreadsheetml/2009/9/main" objectType="CheckBox" fmlaLink="$Q$40" lockText="1" noThreeD="1"/>
</file>

<file path=xl/ctrlProps/ctrlProp8.xml><?xml version="1.0" encoding="utf-8"?>
<formControlPr xmlns="http://schemas.microsoft.com/office/spreadsheetml/2009/9/main" objectType="CheckBox" fmlaLink="$Q$41" lockText="1" noThreeD="1"/>
</file>

<file path=xl/ctrlProps/ctrlProp9.xml><?xml version="1.0" encoding="utf-8"?>
<formControlPr xmlns="http://schemas.microsoft.com/office/spreadsheetml/2009/9/main" objectType="CheckBox" fmlaLink="$Q$42" lockText="1" noThreeD="1"/>
</file>

<file path=xl/drawings/_rels/drawing1.xml.rels><?xml version="1.0" encoding="UTF-8" standalone="yes"?>
<Relationships xmlns="http://schemas.openxmlformats.org/package/2006/relationships"><Relationship Id="rId13" Type="http://schemas.openxmlformats.org/officeDocument/2006/relationships/hyperlink" Target="#'10'!A1"/><Relationship Id="rId18" Type="http://schemas.openxmlformats.org/officeDocument/2006/relationships/hyperlink" Target="#'15'!A1"/><Relationship Id="rId26" Type="http://schemas.openxmlformats.org/officeDocument/2006/relationships/hyperlink" Target="#'23'!A1"/><Relationship Id="rId39" Type="http://schemas.openxmlformats.org/officeDocument/2006/relationships/hyperlink" Target="#'37'!A1"/><Relationship Id="rId21" Type="http://schemas.openxmlformats.org/officeDocument/2006/relationships/hyperlink" Target="#'18'!A1"/><Relationship Id="rId34" Type="http://schemas.openxmlformats.org/officeDocument/2006/relationships/hyperlink" Target="#'31'!A1"/><Relationship Id="rId42" Type="http://schemas.openxmlformats.org/officeDocument/2006/relationships/hyperlink" Target="#'40'!A1"/><Relationship Id="rId47" Type="http://schemas.openxmlformats.org/officeDocument/2006/relationships/hyperlink" Target="#'45'!A1"/><Relationship Id="rId50" Type="http://schemas.openxmlformats.org/officeDocument/2006/relationships/hyperlink" Target="#'48'!A1"/><Relationship Id="rId7" Type="http://schemas.openxmlformats.org/officeDocument/2006/relationships/hyperlink" Target="#'4'!A1"/><Relationship Id="rId2" Type="http://schemas.openxmlformats.org/officeDocument/2006/relationships/image" Target="../media/image1.emf"/><Relationship Id="rId16" Type="http://schemas.openxmlformats.org/officeDocument/2006/relationships/hyperlink" Target="#'13'!A1"/><Relationship Id="rId29" Type="http://schemas.openxmlformats.org/officeDocument/2006/relationships/hyperlink" Target="#'26'!A1"/><Relationship Id="rId11" Type="http://schemas.openxmlformats.org/officeDocument/2006/relationships/hyperlink" Target="#'8'!A1"/><Relationship Id="rId24" Type="http://schemas.openxmlformats.org/officeDocument/2006/relationships/hyperlink" Target="#'21'!A1"/><Relationship Id="rId32" Type="http://schemas.openxmlformats.org/officeDocument/2006/relationships/hyperlink" Target="#'29'!A1"/><Relationship Id="rId37" Type="http://schemas.openxmlformats.org/officeDocument/2006/relationships/hyperlink" Target="#'34'!A1"/><Relationship Id="rId40" Type="http://schemas.openxmlformats.org/officeDocument/2006/relationships/hyperlink" Target="#'38'!A1"/><Relationship Id="rId45" Type="http://schemas.openxmlformats.org/officeDocument/2006/relationships/hyperlink" Target="#'43'!A1"/><Relationship Id="rId53" Type="http://schemas.openxmlformats.org/officeDocument/2006/relationships/hyperlink" Target="#'35'!A1"/><Relationship Id="rId5" Type="http://schemas.openxmlformats.org/officeDocument/2006/relationships/hyperlink" Target="#'2'!A1"/><Relationship Id="rId10" Type="http://schemas.openxmlformats.org/officeDocument/2006/relationships/hyperlink" Target="#'7'!A1"/><Relationship Id="rId19" Type="http://schemas.openxmlformats.org/officeDocument/2006/relationships/hyperlink" Target="#'16'!A1"/><Relationship Id="rId31" Type="http://schemas.openxmlformats.org/officeDocument/2006/relationships/hyperlink" Target="#'28'!A1"/><Relationship Id="rId44" Type="http://schemas.openxmlformats.org/officeDocument/2006/relationships/hyperlink" Target="#'42'!A1"/><Relationship Id="rId52" Type="http://schemas.openxmlformats.org/officeDocument/2006/relationships/hyperlink" Target="#'50'!A1"/><Relationship Id="rId4" Type="http://schemas.openxmlformats.org/officeDocument/2006/relationships/hyperlink" Target="#'1'!A1"/><Relationship Id="rId9" Type="http://schemas.openxmlformats.org/officeDocument/2006/relationships/hyperlink" Target="#'6'!A1"/><Relationship Id="rId14" Type="http://schemas.openxmlformats.org/officeDocument/2006/relationships/hyperlink" Target="#'11'!A1"/><Relationship Id="rId22" Type="http://schemas.openxmlformats.org/officeDocument/2006/relationships/hyperlink" Target="#'19'!A1"/><Relationship Id="rId27" Type="http://schemas.openxmlformats.org/officeDocument/2006/relationships/hyperlink" Target="#'24'!A1"/><Relationship Id="rId30" Type="http://schemas.openxmlformats.org/officeDocument/2006/relationships/hyperlink" Target="#'27'!A1"/><Relationship Id="rId35" Type="http://schemas.openxmlformats.org/officeDocument/2006/relationships/hyperlink" Target="#'32'!A1"/><Relationship Id="rId43" Type="http://schemas.openxmlformats.org/officeDocument/2006/relationships/hyperlink" Target="#'41'!A1"/><Relationship Id="rId48" Type="http://schemas.openxmlformats.org/officeDocument/2006/relationships/hyperlink" Target="#'46'!A1"/><Relationship Id="rId8" Type="http://schemas.openxmlformats.org/officeDocument/2006/relationships/hyperlink" Target="#'5'!A1"/><Relationship Id="rId51" Type="http://schemas.openxmlformats.org/officeDocument/2006/relationships/hyperlink" Target="#'49'!A1"/><Relationship Id="rId3" Type="http://schemas.openxmlformats.org/officeDocument/2006/relationships/hyperlink" Target="#&#28857;&#26908;&#12471;&#12540;&#12488;_&#31532;2&#21306;&#20998;!C138"/><Relationship Id="rId12" Type="http://schemas.openxmlformats.org/officeDocument/2006/relationships/hyperlink" Target="#'9'!A1"/><Relationship Id="rId17" Type="http://schemas.openxmlformats.org/officeDocument/2006/relationships/hyperlink" Target="#'14'!A1"/><Relationship Id="rId25" Type="http://schemas.openxmlformats.org/officeDocument/2006/relationships/hyperlink" Target="#'22'!A1"/><Relationship Id="rId33" Type="http://schemas.openxmlformats.org/officeDocument/2006/relationships/hyperlink" Target="#'30'!A1"/><Relationship Id="rId38" Type="http://schemas.openxmlformats.org/officeDocument/2006/relationships/hyperlink" Target="#'36'!A1"/><Relationship Id="rId46" Type="http://schemas.openxmlformats.org/officeDocument/2006/relationships/hyperlink" Target="#'44'!A1"/><Relationship Id="rId20" Type="http://schemas.openxmlformats.org/officeDocument/2006/relationships/hyperlink" Target="#'17'!A1"/><Relationship Id="rId41" Type="http://schemas.openxmlformats.org/officeDocument/2006/relationships/hyperlink" Target="#'39'!A1"/><Relationship Id="rId1" Type="http://schemas.openxmlformats.org/officeDocument/2006/relationships/hyperlink" Target="#&#28857;&#26908;&#32080;&#26524;!A1"/><Relationship Id="rId6" Type="http://schemas.openxmlformats.org/officeDocument/2006/relationships/hyperlink" Target="#'3'!A1"/><Relationship Id="rId15" Type="http://schemas.openxmlformats.org/officeDocument/2006/relationships/hyperlink" Target="#'12'!A1"/><Relationship Id="rId23" Type="http://schemas.openxmlformats.org/officeDocument/2006/relationships/hyperlink" Target="#'20'!A1"/><Relationship Id="rId28" Type="http://schemas.openxmlformats.org/officeDocument/2006/relationships/hyperlink" Target="#'25'!A1"/><Relationship Id="rId36" Type="http://schemas.openxmlformats.org/officeDocument/2006/relationships/hyperlink" Target="#'33'!A1"/><Relationship Id="rId49" Type="http://schemas.openxmlformats.org/officeDocument/2006/relationships/hyperlink" Target="#'47'!A1"/></Relationships>
</file>

<file path=xl/drawings/_rels/drawing10.xml.rels><?xml version="1.0" encoding="UTF-8" standalone="yes"?>
<Relationships xmlns="http://schemas.openxmlformats.org/package/2006/relationships"><Relationship Id="rId3" Type="http://schemas.openxmlformats.org/officeDocument/2006/relationships/hyperlink" Target="#'9'!A1"/><Relationship Id="rId2" Type="http://schemas.openxmlformats.org/officeDocument/2006/relationships/image" Target="../media/image12.emf"/><Relationship Id="rId1" Type="http://schemas.openxmlformats.org/officeDocument/2006/relationships/hyperlink" Target="#&#23550;&#31574;8"/><Relationship Id="rId4" Type="http://schemas.openxmlformats.org/officeDocument/2006/relationships/hyperlink" Target="#'7'!A1"/></Relationships>
</file>

<file path=xl/drawings/_rels/drawing11.xml.rels><?xml version="1.0" encoding="UTF-8" standalone="yes"?>
<Relationships xmlns="http://schemas.openxmlformats.org/package/2006/relationships"><Relationship Id="rId3" Type="http://schemas.openxmlformats.org/officeDocument/2006/relationships/hyperlink" Target="#'8'!A1"/><Relationship Id="rId2" Type="http://schemas.openxmlformats.org/officeDocument/2006/relationships/hyperlink" Target="#'10'!A1"/><Relationship Id="rId1" Type="http://schemas.openxmlformats.org/officeDocument/2006/relationships/hyperlink" Target="#&#23550;&#31574;9"/></Relationships>
</file>

<file path=xl/drawings/_rels/drawing12.xml.rels><?xml version="1.0" encoding="UTF-8" standalone="yes"?>
<Relationships xmlns="http://schemas.openxmlformats.org/package/2006/relationships"><Relationship Id="rId3" Type="http://schemas.openxmlformats.org/officeDocument/2006/relationships/hyperlink" Target="#'9'!A1"/><Relationship Id="rId2" Type="http://schemas.openxmlformats.org/officeDocument/2006/relationships/hyperlink" Target="#'11'!A1"/><Relationship Id="rId1" Type="http://schemas.openxmlformats.org/officeDocument/2006/relationships/hyperlink" Target="#&#23550;&#31574;10"/></Relationships>
</file>

<file path=xl/drawings/_rels/drawing13.xml.rels><?xml version="1.0" encoding="UTF-8" standalone="yes"?>
<Relationships xmlns="http://schemas.openxmlformats.org/package/2006/relationships"><Relationship Id="rId3" Type="http://schemas.openxmlformats.org/officeDocument/2006/relationships/hyperlink" Target="#'10'!A1"/><Relationship Id="rId2" Type="http://schemas.openxmlformats.org/officeDocument/2006/relationships/hyperlink" Target="#'12'!A1"/><Relationship Id="rId1" Type="http://schemas.openxmlformats.org/officeDocument/2006/relationships/hyperlink" Target="#&#23550;&#31574;11"/></Relationships>
</file>

<file path=xl/drawings/_rels/drawing14.xml.rels><?xml version="1.0" encoding="UTF-8" standalone="yes"?>
<Relationships xmlns="http://schemas.openxmlformats.org/package/2006/relationships"><Relationship Id="rId3" Type="http://schemas.openxmlformats.org/officeDocument/2006/relationships/hyperlink" Target="#'11'!A1"/><Relationship Id="rId2" Type="http://schemas.openxmlformats.org/officeDocument/2006/relationships/hyperlink" Target="#'13'!A1"/><Relationship Id="rId1" Type="http://schemas.openxmlformats.org/officeDocument/2006/relationships/hyperlink" Target="#&#23550;&#31574;12"/></Relationships>
</file>

<file path=xl/drawings/_rels/drawing15.xml.rels><?xml version="1.0" encoding="UTF-8" standalone="yes"?>
<Relationships xmlns="http://schemas.openxmlformats.org/package/2006/relationships"><Relationship Id="rId3" Type="http://schemas.openxmlformats.org/officeDocument/2006/relationships/hyperlink" Target="#'14'!A1"/><Relationship Id="rId2" Type="http://schemas.openxmlformats.org/officeDocument/2006/relationships/image" Target="../media/image13.emf"/><Relationship Id="rId1" Type="http://schemas.openxmlformats.org/officeDocument/2006/relationships/hyperlink" Target="#&#23550;&#31574;13"/><Relationship Id="rId4" Type="http://schemas.openxmlformats.org/officeDocument/2006/relationships/hyperlink" Target="#'12'!A1"/></Relationships>
</file>

<file path=xl/drawings/_rels/drawing16.xml.rels><?xml version="1.0" encoding="UTF-8" standalone="yes"?>
<Relationships xmlns="http://schemas.openxmlformats.org/package/2006/relationships"><Relationship Id="rId3" Type="http://schemas.openxmlformats.org/officeDocument/2006/relationships/hyperlink" Target="#'13'!A1"/><Relationship Id="rId2" Type="http://schemas.openxmlformats.org/officeDocument/2006/relationships/hyperlink" Target="#'15'!A1"/><Relationship Id="rId1" Type="http://schemas.openxmlformats.org/officeDocument/2006/relationships/hyperlink" Target="#&#23550;&#31574;14"/><Relationship Id="rId4" Type="http://schemas.openxmlformats.org/officeDocument/2006/relationships/image" Target="../media/image14.emf"/></Relationships>
</file>

<file path=xl/drawings/_rels/drawing17.xml.rels><?xml version="1.0" encoding="UTF-8" standalone="yes"?>
<Relationships xmlns="http://schemas.openxmlformats.org/package/2006/relationships"><Relationship Id="rId3" Type="http://schemas.openxmlformats.org/officeDocument/2006/relationships/hyperlink" Target="#'16'!A1"/><Relationship Id="rId2" Type="http://schemas.openxmlformats.org/officeDocument/2006/relationships/image" Target="../media/image15.emf"/><Relationship Id="rId1" Type="http://schemas.openxmlformats.org/officeDocument/2006/relationships/hyperlink" Target="#&#23550;&#31574;15"/><Relationship Id="rId4" Type="http://schemas.openxmlformats.org/officeDocument/2006/relationships/hyperlink" Target="#'14'!A1"/></Relationships>
</file>

<file path=xl/drawings/_rels/drawing18.xml.rels><?xml version="1.0" encoding="UTF-8" standalone="yes"?>
<Relationships xmlns="http://schemas.openxmlformats.org/package/2006/relationships"><Relationship Id="rId3" Type="http://schemas.openxmlformats.org/officeDocument/2006/relationships/hyperlink" Target="#'15'!A1"/><Relationship Id="rId2" Type="http://schemas.openxmlformats.org/officeDocument/2006/relationships/hyperlink" Target="#'17'!A1"/><Relationship Id="rId1" Type="http://schemas.openxmlformats.org/officeDocument/2006/relationships/hyperlink" Target="#&#23550;&#31574;16"/></Relationships>
</file>

<file path=xl/drawings/_rels/drawing19.xml.rels><?xml version="1.0" encoding="UTF-8" standalone="yes"?>
<Relationships xmlns="http://schemas.openxmlformats.org/package/2006/relationships"><Relationship Id="rId3" Type="http://schemas.openxmlformats.org/officeDocument/2006/relationships/hyperlink" Target="#'16'!A1"/><Relationship Id="rId2" Type="http://schemas.openxmlformats.org/officeDocument/2006/relationships/hyperlink" Target="#'18'!A1"/><Relationship Id="rId1" Type="http://schemas.openxmlformats.org/officeDocument/2006/relationships/hyperlink" Target="#&#23550;&#31574;17"/></Relationships>
</file>

<file path=xl/drawings/_rels/drawing2.xml.rels><?xml version="1.0" encoding="UTF-8" standalone="yes"?>
<Relationships xmlns="http://schemas.openxmlformats.org/package/2006/relationships"><Relationship Id="rId3" Type="http://schemas.openxmlformats.org/officeDocument/2006/relationships/hyperlink" Target="#&#28857;&#26908;&#12471;&#12540;&#12488;_&#31532;2&#21306;&#20998;!A1"/><Relationship Id="rId2" Type="http://schemas.openxmlformats.org/officeDocument/2006/relationships/chart" Target="../charts/chart1.xml"/><Relationship Id="rId1" Type="http://schemas.openxmlformats.org/officeDocument/2006/relationships/image" Target="../media/image2.emf"/></Relationships>
</file>

<file path=xl/drawings/_rels/drawing20.xml.rels><?xml version="1.0" encoding="UTF-8" standalone="yes"?>
<Relationships xmlns="http://schemas.openxmlformats.org/package/2006/relationships"><Relationship Id="rId3" Type="http://schemas.openxmlformats.org/officeDocument/2006/relationships/hyperlink" Target="#'19'!A1"/><Relationship Id="rId2" Type="http://schemas.openxmlformats.org/officeDocument/2006/relationships/image" Target="../media/image16.png"/><Relationship Id="rId1" Type="http://schemas.openxmlformats.org/officeDocument/2006/relationships/hyperlink" Target="#&#23550;&#31574;18"/><Relationship Id="rId4" Type="http://schemas.openxmlformats.org/officeDocument/2006/relationships/hyperlink" Target="#'17'!A1"/></Relationships>
</file>

<file path=xl/drawings/_rels/drawing21.xml.rels><?xml version="1.0" encoding="UTF-8" standalone="yes"?>
<Relationships xmlns="http://schemas.openxmlformats.org/package/2006/relationships"><Relationship Id="rId3" Type="http://schemas.openxmlformats.org/officeDocument/2006/relationships/hyperlink" Target="#'18'!A1"/><Relationship Id="rId2" Type="http://schemas.openxmlformats.org/officeDocument/2006/relationships/hyperlink" Target="#'20'!A1"/><Relationship Id="rId1" Type="http://schemas.openxmlformats.org/officeDocument/2006/relationships/hyperlink" Target="#&#23550;&#31574;19"/></Relationships>
</file>

<file path=xl/drawings/_rels/drawing22.xml.rels><?xml version="1.0" encoding="UTF-8" standalone="yes"?>
<Relationships xmlns="http://schemas.openxmlformats.org/package/2006/relationships"><Relationship Id="rId3" Type="http://schemas.openxmlformats.org/officeDocument/2006/relationships/hyperlink" Target="#'19'!A1"/><Relationship Id="rId2" Type="http://schemas.openxmlformats.org/officeDocument/2006/relationships/hyperlink" Target="#'21'!A1"/><Relationship Id="rId1" Type="http://schemas.openxmlformats.org/officeDocument/2006/relationships/hyperlink" Target="#&#23550;&#31574;20"/></Relationships>
</file>

<file path=xl/drawings/_rels/drawing23.xml.rels><?xml version="1.0" encoding="UTF-8" standalone="yes"?>
<Relationships xmlns="http://schemas.openxmlformats.org/package/2006/relationships"><Relationship Id="rId3" Type="http://schemas.openxmlformats.org/officeDocument/2006/relationships/hyperlink" Target="#'22'!A1"/><Relationship Id="rId2" Type="http://schemas.openxmlformats.org/officeDocument/2006/relationships/image" Target="../media/image17.emf"/><Relationship Id="rId1" Type="http://schemas.openxmlformats.org/officeDocument/2006/relationships/hyperlink" Target="#&#23550;&#31574;21"/><Relationship Id="rId4" Type="http://schemas.openxmlformats.org/officeDocument/2006/relationships/hyperlink" Target="#'20'!A1"/></Relationships>
</file>

<file path=xl/drawings/_rels/drawing24.xml.rels><?xml version="1.0" encoding="UTF-8" standalone="yes"?>
<Relationships xmlns="http://schemas.openxmlformats.org/package/2006/relationships"><Relationship Id="rId3" Type="http://schemas.openxmlformats.org/officeDocument/2006/relationships/hyperlink" Target="#'23'!A1"/><Relationship Id="rId2" Type="http://schemas.openxmlformats.org/officeDocument/2006/relationships/image" Target="../media/image18.emf"/><Relationship Id="rId1" Type="http://schemas.openxmlformats.org/officeDocument/2006/relationships/hyperlink" Target="#&#23550;&#31574;22"/><Relationship Id="rId4" Type="http://schemas.openxmlformats.org/officeDocument/2006/relationships/hyperlink" Target="#'21'!A1"/></Relationships>
</file>

<file path=xl/drawings/_rels/drawing25.xml.rels><?xml version="1.0" encoding="UTF-8" standalone="yes"?>
<Relationships xmlns="http://schemas.openxmlformats.org/package/2006/relationships"><Relationship Id="rId3" Type="http://schemas.openxmlformats.org/officeDocument/2006/relationships/hyperlink" Target="#'22'!A1"/><Relationship Id="rId2" Type="http://schemas.openxmlformats.org/officeDocument/2006/relationships/image" Target="../media/image19.emf"/><Relationship Id="rId1" Type="http://schemas.openxmlformats.org/officeDocument/2006/relationships/hyperlink" Target="#&#23550;&#31574;23"/><Relationship Id="rId4" Type="http://schemas.openxmlformats.org/officeDocument/2006/relationships/hyperlink" Target="#'24'!A1"/></Relationships>
</file>

<file path=xl/drawings/_rels/drawing26.xml.rels><?xml version="1.0" encoding="UTF-8" standalone="yes"?>
<Relationships xmlns="http://schemas.openxmlformats.org/package/2006/relationships"><Relationship Id="rId3" Type="http://schemas.openxmlformats.org/officeDocument/2006/relationships/hyperlink" Target="#'25'!A1"/><Relationship Id="rId2" Type="http://schemas.openxmlformats.org/officeDocument/2006/relationships/hyperlink" Target="#'23'!A1"/><Relationship Id="rId1" Type="http://schemas.openxmlformats.org/officeDocument/2006/relationships/hyperlink" Target="#&#23550;&#31574;24"/><Relationship Id="rId4" Type="http://schemas.openxmlformats.org/officeDocument/2006/relationships/image" Target="../media/image20.emf"/></Relationships>
</file>

<file path=xl/drawings/_rels/drawing27.xml.rels><?xml version="1.0" encoding="UTF-8" standalone="yes"?>
<Relationships xmlns="http://schemas.openxmlformats.org/package/2006/relationships"><Relationship Id="rId3" Type="http://schemas.openxmlformats.org/officeDocument/2006/relationships/hyperlink" Target="#'24'!A1"/><Relationship Id="rId2" Type="http://schemas.openxmlformats.org/officeDocument/2006/relationships/image" Target="../media/image21.emf"/><Relationship Id="rId1" Type="http://schemas.openxmlformats.org/officeDocument/2006/relationships/hyperlink" Target="#&#23550;&#31574;25"/><Relationship Id="rId4" Type="http://schemas.openxmlformats.org/officeDocument/2006/relationships/hyperlink" Target="#'26'!A1"/></Relationships>
</file>

<file path=xl/drawings/_rels/drawing28.xml.rels><?xml version="1.0" encoding="UTF-8" standalone="yes"?>
<Relationships xmlns="http://schemas.openxmlformats.org/package/2006/relationships"><Relationship Id="rId3" Type="http://schemas.openxmlformats.org/officeDocument/2006/relationships/hyperlink" Target="#'25'!A1"/><Relationship Id="rId2" Type="http://schemas.openxmlformats.org/officeDocument/2006/relationships/image" Target="../media/image22.emf"/><Relationship Id="rId1" Type="http://schemas.openxmlformats.org/officeDocument/2006/relationships/hyperlink" Target="#&#23550;&#31574;26"/><Relationship Id="rId4" Type="http://schemas.openxmlformats.org/officeDocument/2006/relationships/hyperlink" Target="#'27'!A1"/></Relationships>
</file>

<file path=xl/drawings/_rels/drawing29.xml.rels><?xml version="1.0" encoding="UTF-8" standalone="yes"?>
<Relationships xmlns="http://schemas.openxmlformats.org/package/2006/relationships"><Relationship Id="rId3" Type="http://schemas.openxmlformats.org/officeDocument/2006/relationships/hyperlink" Target="#'28'!A1"/><Relationship Id="rId2" Type="http://schemas.openxmlformats.org/officeDocument/2006/relationships/hyperlink" Target="#'26'!A1"/><Relationship Id="rId1" Type="http://schemas.openxmlformats.org/officeDocument/2006/relationships/hyperlink" Target="#&#23550;&#31574;27"/></Relationships>
</file>

<file path=xl/drawings/_rels/drawing3.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hyperlink" Target="#'2'!A1"/><Relationship Id="rId1" Type="http://schemas.openxmlformats.org/officeDocument/2006/relationships/hyperlink" Target="#&#23550;&#31574;1"/></Relationships>
</file>

<file path=xl/drawings/_rels/drawing30.xml.rels><?xml version="1.0" encoding="UTF-8" standalone="yes"?>
<Relationships xmlns="http://schemas.openxmlformats.org/package/2006/relationships"><Relationship Id="rId3" Type="http://schemas.openxmlformats.org/officeDocument/2006/relationships/hyperlink" Target="#'27'!A1"/><Relationship Id="rId2" Type="http://schemas.openxmlformats.org/officeDocument/2006/relationships/image" Target="../media/image23.emf"/><Relationship Id="rId1" Type="http://schemas.openxmlformats.org/officeDocument/2006/relationships/hyperlink" Target="#&#23550;&#31574;28"/><Relationship Id="rId4" Type="http://schemas.openxmlformats.org/officeDocument/2006/relationships/hyperlink" Target="#'29'!A1"/></Relationships>
</file>

<file path=xl/drawings/_rels/drawing31.xml.rels><?xml version="1.0" encoding="UTF-8" standalone="yes"?>
<Relationships xmlns="http://schemas.openxmlformats.org/package/2006/relationships"><Relationship Id="rId3" Type="http://schemas.openxmlformats.org/officeDocument/2006/relationships/hyperlink" Target="#'28'!A1"/><Relationship Id="rId2" Type="http://schemas.openxmlformats.org/officeDocument/2006/relationships/image" Target="../media/image24.emf"/><Relationship Id="rId1" Type="http://schemas.openxmlformats.org/officeDocument/2006/relationships/hyperlink" Target="#&#23550;&#31574;29"/><Relationship Id="rId4" Type="http://schemas.openxmlformats.org/officeDocument/2006/relationships/hyperlink" Target="#'30'!A1"/></Relationships>
</file>

<file path=xl/drawings/_rels/drawing32.xml.rels><?xml version="1.0" encoding="UTF-8" standalone="yes"?>
<Relationships xmlns="http://schemas.openxmlformats.org/package/2006/relationships"><Relationship Id="rId3" Type="http://schemas.openxmlformats.org/officeDocument/2006/relationships/hyperlink" Target="#'31'!A1"/><Relationship Id="rId2" Type="http://schemas.openxmlformats.org/officeDocument/2006/relationships/hyperlink" Target="#'29'!A1"/><Relationship Id="rId1" Type="http://schemas.openxmlformats.org/officeDocument/2006/relationships/hyperlink" Target="#&#23550;&#31574;30"/></Relationships>
</file>

<file path=xl/drawings/_rels/drawing33.xml.rels><?xml version="1.0" encoding="UTF-8" standalone="yes"?>
<Relationships xmlns="http://schemas.openxmlformats.org/package/2006/relationships"><Relationship Id="rId3" Type="http://schemas.openxmlformats.org/officeDocument/2006/relationships/hyperlink" Target="#'32'!A1"/><Relationship Id="rId2" Type="http://schemas.openxmlformats.org/officeDocument/2006/relationships/hyperlink" Target="#'30'!A1"/><Relationship Id="rId1" Type="http://schemas.openxmlformats.org/officeDocument/2006/relationships/hyperlink" Target="#&#23550;&#31574;31"/></Relationships>
</file>

<file path=xl/drawings/_rels/drawing34.xml.rels><?xml version="1.0" encoding="UTF-8" standalone="yes"?>
<Relationships xmlns="http://schemas.openxmlformats.org/package/2006/relationships"><Relationship Id="rId3" Type="http://schemas.openxmlformats.org/officeDocument/2006/relationships/hyperlink" Target="#'33'!A1"/><Relationship Id="rId2" Type="http://schemas.openxmlformats.org/officeDocument/2006/relationships/hyperlink" Target="#'31'!A1"/><Relationship Id="rId1" Type="http://schemas.openxmlformats.org/officeDocument/2006/relationships/hyperlink" Target="#&#23550;&#31574;32"/></Relationships>
</file>

<file path=xl/drawings/_rels/drawing35.xml.rels><?xml version="1.0" encoding="UTF-8" standalone="yes"?>
<Relationships xmlns="http://schemas.openxmlformats.org/package/2006/relationships"><Relationship Id="rId3" Type="http://schemas.openxmlformats.org/officeDocument/2006/relationships/hyperlink" Target="#'34'!A1"/><Relationship Id="rId2" Type="http://schemas.openxmlformats.org/officeDocument/2006/relationships/hyperlink" Target="#'32'!A1"/><Relationship Id="rId1" Type="http://schemas.openxmlformats.org/officeDocument/2006/relationships/hyperlink" Target="#&#23550;&#31574;33"/></Relationships>
</file>

<file path=xl/drawings/_rels/drawing36.xml.rels><?xml version="1.0" encoding="UTF-8" standalone="yes"?>
<Relationships xmlns="http://schemas.openxmlformats.org/package/2006/relationships"><Relationship Id="rId3" Type="http://schemas.openxmlformats.org/officeDocument/2006/relationships/hyperlink" Target="#'35'!A1"/><Relationship Id="rId2" Type="http://schemas.openxmlformats.org/officeDocument/2006/relationships/hyperlink" Target="#'33'!A1"/><Relationship Id="rId1" Type="http://schemas.openxmlformats.org/officeDocument/2006/relationships/hyperlink" Target="#&#23550;&#31574;34"/></Relationships>
</file>

<file path=xl/drawings/_rels/drawing37.xml.rels><?xml version="1.0" encoding="UTF-8" standalone="yes"?>
<Relationships xmlns="http://schemas.openxmlformats.org/package/2006/relationships"><Relationship Id="rId3" Type="http://schemas.openxmlformats.org/officeDocument/2006/relationships/hyperlink" Target="#'34'!A1"/><Relationship Id="rId2" Type="http://schemas.openxmlformats.org/officeDocument/2006/relationships/image" Target="../media/image25.emf"/><Relationship Id="rId1" Type="http://schemas.openxmlformats.org/officeDocument/2006/relationships/hyperlink" Target="#&#23550;&#31574;35"/><Relationship Id="rId4" Type="http://schemas.openxmlformats.org/officeDocument/2006/relationships/hyperlink" Target="#'36'!A1"/></Relationships>
</file>

<file path=xl/drawings/_rels/drawing38.xml.rels><?xml version="1.0" encoding="UTF-8" standalone="yes"?>
<Relationships xmlns="http://schemas.openxmlformats.org/package/2006/relationships"><Relationship Id="rId3" Type="http://schemas.openxmlformats.org/officeDocument/2006/relationships/hyperlink" Target="#'37'!A1"/><Relationship Id="rId2" Type="http://schemas.openxmlformats.org/officeDocument/2006/relationships/hyperlink" Target="#'35'!A1"/><Relationship Id="rId1" Type="http://schemas.openxmlformats.org/officeDocument/2006/relationships/hyperlink" Target="#&#23550;&#31574;36"/></Relationships>
</file>

<file path=xl/drawings/_rels/drawing39.xml.rels><?xml version="1.0" encoding="UTF-8" standalone="yes"?>
<Relationships xmlns="http://schemas.openxmlformats.org/package/2006/relationships"><Relationship Id="rId3" Type="http://schemas.openxmlformats.org/officeDocument/2006/relationships/hyperlink" Target="#'38'!A1"/><Relationship Id="rId2" Type="http://schemas.openxmlformats.org/officeDocument/2006/relationships/hyperlink" Target="#'36'!A1"/><Relationship Id="rId1" Type="http://schemas.openxmlformats.org/officeDocument/2006/relationships/hyperlink" Target="#&#23550;&#31574;37"/></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emf"/><Relationship Id="rId1" Type="http://schemas.openxmlformats.org/officeDocument/2006/relationships/hyperlink" Target="#&#23550;&#31574;2"/><Relationship Id="rId5" Type="http://schemas.openxmlformats.org/officeDocument/2006/relationships/hyperlink" Target="#'1'!A1"/><Relationship Id="rId4" Type="http://schemas.openxmlformats.org/officeDocument/2006/relationships/hyperlink" Target="#'3'!A1"/></Relationships>
</file>

<file path=xl/drawings/_rels/drawing40.xml.rels><?xml version="1.0" encoding="UTF-8" standalone="yes"?>
<Relationships xmlns="http://schemas.openxmlformats.org/package/2006/relationships"><Relationship Id="rId3" Type="http://schemas.openxmlformats.org/officeDocument/2006/relationships/hyperlink" Target="#'39'!A1"/><Relationship Id="rId2" Type="http://schemas.openxmlformats.org/officeDocument/2006/relationships/hyperlink" Target="#'37'!A1"/><Relationship Id="rId1" Type="http://schemas.openxmlformats.org/officeDocument/2006/relationships/hyperlink" Target="#&#23550;&#31574;38"/></Relationships>
</file>

<file path=xl/drawings/_rels/drawing41.xml.rels><?xml version="1.0" encoding="UTF-8" standalone="yes"?>
<Relationships xmlns="http://schemas.openxmlformats.org/package/2006/relationships"><Relationship Id="rId3" Type="http://schemas.openxmlformats.org/officeDocument/2006/relationships/hyperlink" Target="#'40'!A1"/><Relationship Id="rId2" Type="http://schemas.openxmlformats.org/officeDocument/2006/relationships/hyperlink" Target="#'38'!A1"/><Relationship Id="rId1" Type="http://schemas.openxmlformats.org/officeDocument/2006/relationships/hyperlink" Target="#&#23550;&#31574;39"/></Relationships>
</file>

<file path=xl/drawings/_rels/drawing42.xml.rels><?xml version="1.0" encoding="UTF-8" standalone="yes"?>
<Relationships xmlns="http://schemas.openxmlformats.org/package/2006/relationships"><Relationship Id="rId3" Type="http://schemas.openxmlformats.org/officeDocument/2006/relationships/hyperlink" Target="#'39'!A1"/><Relationship Id="rId2" Type="http://schemas.openxmlformats.org/officeDocument/2006/relationships/image" Target="../media/image26.emf"/><Relationship Id="rId1" Type="http://schemas.openxmlformats.org/officeDocument/2006/relationships/hyperlink" Target="#&#23550;&#31574;40"/><Relationship Id="rId4" Type="http://schemas.openxmlformats.org/officeDocument/2006/relationships/hyperlink" Target="#'41'!A1"/></Relationships>
</file>

<file path=xl/drawings/_rels/drawing43.xml.rels><?xml version="1.0" encoding="UTF-8" standalone="yes"?>
<Relationships xmlns="http://schemas.openxmlformats.org/package/2006/relationships"><Relationship Id="rId3" Type="http://schemas.openxmlformats.org/officeDocument/2006/relationships/hyperlink" Target="#'42'!A1"/><Relationship Id="rId2" Type="http://schemas.openxmlformats.org/officeDocument/2006/relationships/hyperlink" Target="#'40'!A1"/><Relationship Id="rId1" Type="http://schemas.openxmlformats.org/officeDocument/2006/relationships/hyperlink" Target="#&#23550;&#31574;41"/></Relationships>
</file>

<file path=xl/drawings/_rels/drawing44.xml.rels><?xml version="1.0" encoding="UTF-8" standalone="yes"?>
<Relationships xmlns="http://schemas.openxmlformats.org/package/2006/relationships"><Relationship Id="rId3" Type="http://schemas.openxmlformats.org/officeDocument/2006/relationships/hyperlink" Target="#'43'!A1"/><Relationship Id="rId2" Type="http://schemas.openxmlformats.org/officeDocument/2006/relationships/hyperlink" Target="#'41'!A1"/><Relationship Id="rId1" Type="http://schemas.openxmlformats.org/officeDocument/2006/relationships/hyperlink" Target="#&#23550;&#31574;42"/></Relationships>
</file>

<file path=xl/drawings/_rels/drawing45.xml.rels><?xml version="1.0" encoding="UTF-8" standalone="yes"?>
<Relationships xmlns="http://schemas.openxmlformats.org/package/2006/relationships"><Relationship Id="rId3" Type="http://schemas.openxmlformats.org/officeDocument/2006/relationships/hyperlink" Target="#'44'!A1"/><Relationship Id="rId2" Type="http://schemas.openxmlformats.org/officeDocument/2006/relationships/hyperlink" Target="#'42'!A1"/><Relationship Id="rId1" Type="http://schemas.openxmlformats.org/officeDocument/2006/relationships/hyperlink" Target="#&#23550;&#31574;43"/></Relationships>
</file>

<file path=xl/drawings/_rels/drawing46.xml.rels><?xml version="1.0" encoding="UTF-8" standalone="yes"?>
<Relationships xmlns="http://schemas.openxmlformats.org/package/2006/relationships"><Relationship Id="rId3" Type="http://schemas.openxmlformats.org/officeDocument/2006/relationships/hyperlink" Target="#'45'!A1"/><Relationship Id="rId2" Type="http://schemas.openxmlformats.org/officeDocument/2006/relationships/hyperlink" Target="#'43'!A1"/><Relationship Id="rId1" Type="http://schemas.openxmlformats.org/officeDocument/2006/relationships/hyperlink" Target="#&#23550;&#31574;44"/></Relationships>
</file>

<file path=xl/drawings/_rels/drawing47.xml.rels><?xml version="1.0" encoding="UTF-8" standalone="yes"?>
<Relationships xmlns="http://schemas.openxmlformats.org/package/2006/relationships"><Relationship Id="rId3" Type="http://schemas.openxmlformats.org/officeDocument/2006/relationships/hyperlink" Target="#'44'!A1"/><Relationship Id="rId2" Type="http://schemas.openxmlformats.org/officeDocument/2006/relationships/image" Target="../media/image27.emf"/><Relationship Id="rId1" Type="http://schemas.openxmlformats.org/officeDocument/2006/relationships/hyperlink" Target="#&#23550;&#31574;45"/><Relationship Id="rId4" Type="http://schemas.openxmlformats.org/officeDocument/2006/relationships/hyperlink" Target="#'46'!A1"/></Relationships>
</file>

<file path=xl/drawings/_rels/drawing48.xml.rels><?xml version="1.0" encoding="UTF-8" standalone="yes"?>
<Relationships xmlns="http://schemas.openxmlformats.org/package/2006/relationships"><Relationship Id="rId3" Type="http://schemas.openxmlformats.org/officeDocument/2006/relationships/hyperlink" Target="#'45'!A1"/><Relationship Id="rId2" Type="http://schemas.openxmlformats.org/officeDocument/2006/relationships/image" Target="../media/image28.emf"/><Relationship Id="rId1" Type="http://schemas.openxmlformats.org/officeDocument/2006/relationships/hyperlink" Target="#&#23550;&#31574;46"/><Relationship Id="rId4" Type="http://schemas.openxmlformats.org/officeDocument/2006/relationships/hyperlink" Target="#'47'!A1"/></Relationships>
</file>

<file path=xl/drawings/_rels/drawing49.xml.rels><?xml version="1.0" encoding="UTF-8" standalone="yes"?>
<Relationships xmlns="http://schemas.openxmlformats.org/package/2006/relationships"><Relationship Id="rId3" Type="http://schemas.openxmlformats.org/officeDocument/2006/relationships/hyperlink" Target="#'48'!A1"/><Relationship Id="rId2" Type="http://schemas.openxmlformats.org/officeDocument/2006/relationships/hyperlink" Target="#'46'!A1"/><Relationship Id="rId1" Type="http://schemas.openxmlformats.org/officeDocument/2006/relationships/hyperlink" Target="#&#23550;&#31574;47"/></Relationships>
</file>

<file path=xl/drawings/_rels/drawing5.xml.rels><?xml version="1.0" encoding="UTF-8" standalone="yes"?>
<Relationships xmlns="http://schemas.openxmlformats.org/package/2006/relationships"><Relationship Id="rId3" Type="http://schemas.openxmlformats.org/officeDocument/2006/relationships/hyperlink" Target="#'2'!A1"/><Relationship Id="rId2" Type="http://schemas.openxmlformats.org/officeDocument/2006/relationships/hyperlink" Target="#'4'!A1"/><Relationship Id="rId1" Type="http://schemas.openxmlformats.org/officeDocument/2006/relationships/hyperlink" Target="#&#23550;&#31574;3"/><Relationship Id="rId4" Type="http://schemas.openxmlformats.org/officeDocument/2006/relationships/image" Target="../media/image6.emf"/></Relationships>
</file>

<file path=xl/drawings/_rels/drawing50.xml.rels><?xml version="1.0" encoding="UTF-8" standalone="yes"?>
<Relationships xmlns="http://schemas.openxmlformats.org/package/2006/relationships"><Relationship Id="rId3" Type="http://schemas.openxmlformats.org/officeDocument/2006/relationships/hyperlink" Target="#'49'!A1"/><Relationship Id="rId2" Type="http://schemas.openxmlformats.org/officeDocument/2006/relationships/hyperlink" Target="#'47'!A1"/><Relationship Id="rId1" Type="http://schemas.openxmlformats.org/officeDocument/2006/relationships/hyperlink" Target="#&#23550;&#31574;48"/></Relationships>
</file>

<file path=xl/drawings/_rels/drawing51.xml.rels><?xml version="1.0" encoding="UTF-8" standalone="yes"?>
<Relationships xmlns="http://schemas.openxmlformats.org/package/2006/relationships"><Relationship Id="rId3" Type="http://schemas.openxmlformats.org/officeDocument/2006/relationships/hyperlink" Target="#'50'!A1"/><Relationship Id="rId2" Type="http://schemas.openxmlformats.org/officeDocument/2006/relationships/hyperlink" Target="#'48'!A1"/><Relationship Id="rId1" Type="http://schemas.openxmlformats.org/officeDocument/2006/relationships/hyperlink" Target="#&#23550;&#31574;49"/></Relationships>
</file>

<file path=xl/drawings/_rels/drawing52.xml.rels><?xml version="1.0" encoding="UTF-8" standalone="yes"?>
<Relationships xmlns="http://schemas.openxmlformats.org/package/2006/relationships"><Relationship Id="rId2" Type="http://schemas.openxmlformats.org/officeDocument/2006/relationships/hyperlink" Target="#'49'!A1"/><Relationship Id="rId1" Type="http://schemas.openxmlformats.org/officeDocument/2006/relationships/hyperlink" Target="#&#23550;&#31574;50"/></Relationships>
</file>

<file path=xl/drawings/_rels/drawing6.x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hyperlink" Target="#&#23550;&#31574;4"/><Relationship Id="rId6" Type="http://schemas.openxmlformats.org/officeDocument/2006/relationships/hyperlink" Target="#'3'!A1"/><Relationship Id="rId5" Type="http://schemas.openxmlformats.org/officeDocument/2006/relationships/hyperlink" Target="#'5'!A1"/><Relationship Id="rId4" Type="http://schemas.openxmlformats.org/officeDocument/2006/relationships/image" Target="../media/image9.jpeg"/></Relationships>
</file>

<file path=xl/drawings/_rels/drawing7.xml.rels><?xml version="1.0" encoding="UTF-8" standalone="yes"?>
<Relationships xmlns="http://schemas.openxmlformats.org/package/2006/relationships"><Relationship Id="rId3" Type="http://schemas.openxmlformats.org/officeDocument/2006/relationships/hyperlink" Target="#'6'!A1"/><Relationship Id="rId2" Type="http://schemas.openxmlformats.org/officeDocument/2006/relationships/image" Target="../media/image10.png"/><Relationship Id="rId1" Type="http://schemas.openxmlformats.org/officeDocument/2006/relationships/hyperlink" Target="#&#23550;&#31574;5"/><Relationship Id="rId4" Type="http://schemas.openxmlformats.org/officeDocument/2006/relationships/hyperlink" Target="#'4'!A1"/></Relationships>
</file>

<file path=xl/drawings/_rels/drawing8.xml.rels><?xml version="1.0" encoding="UTF-8" standalone="yes"?>
<Relationships xmlns="http://schemas.openxmlformats.org/package/2006/relationships"><Relationship Id="rId3" Type="http://schemas.openxmlformats.org/officeDocument/2006/relationships/hyperlink" Target="#'5'!A1"/><Relationship Id="rId2" Type="http://schemas.openxmlformats.org/officeDocument/2006/relationships/hyperlink" Target="#'7'!A1"/><Relationship Id="rId1" Type="http://schemas.openxmlformats.org/officeDocument/2006/relationships/hyperlink" Target="#&#23550;&#31574;6"/></Relationships>
</file>

<file path=xl/drawings/_rels/drawing9.xml.rels><?xml version="1.0" encoding="UTF-8" standalone="yes"?>
<Relationships xmlns="http://schemas.openxmlformats.org/package/2006/relationships"><Relationship Id="rId3" Type="http://schemas.openxmlformats.org/officeDocument/2006/relationships/hyperlink" Target="#'8'!A1"/><Relationship Id="rId2" Type="http://schemas.openxmlformats.org/officeDocument/2006/relationships/image" Target="../media/image11.emf"/><Relationship Id="rId1" Type="http://schemas.openxmlformats.org/officeDocument/2006/relationships/hyperlink" Target="#&#23550;&#31574;7"/><Relationship Id="rId4" Type="http://schemas.openxmlformats.org/officeDocument/2006/relationships/hyperlink" Target="#'6'!A1"/></Relationships>
</file>

<file path=xl/drawings/drawing1.xml><?xml version="1.0" encoding="utf-8"?>
<xdr:wsDr xmlns:xdr="http://schemas.openxmlformats.org/drawingml/2006/spreadsheetDrawing" xmlns:a="http://schemas.openxmlformats.org/drawingml/2006/main">
  <xdr:twoCellAnchor>
    <xdr:from>
      <xdr:col>2</xdr:col>
      <xdr:colOff>104775</xdr:colOff>
      <xdr:row>12</xdr:row>
      <xdr:rowOff>104775</xdr:rowOff>
    </xdr:from>
    <xdr:to>
      <xdr:col>8</xdr:col>
      <xdr:colOff>581025</xdr:colOff>
      <xdr:row>17</xdr:row>
      <xdr:rowOff>66675</xdr:rowOff>
    </xdr:to>
    <xdr:sp macro="" textlink="">
      <xdr:nvSpPr>
        <xdr:cNvPr id="4" name="フリーフォーム 3">
          <a:extLst>
            <a:ext uri="{FF2B5EF4-FFF2-40B4-BE49-F238E27FC236}">
              <a16:creationId xmlns:a16="http://schemas.microsoft.com/office/drawing/2014/main" id="{00000000-0008-0000-0000-000004000000}"/>
            </a:ext>
          </a:extLst>
        </xdr:cNvPr>
        <xdr:cNvSpPr/>
      </xdr:nvSpPr>
      <xdr:spPr>
        <a:xfrm>
          <a:off x="361950" y="2295525"/>
          <a:ext cx="3981450" cy="1104900"/>
        </a:xfrm>
        <a:custGeom>
          <a:avLst/>
          <a:gdLst>
            <a:gd name="connsiteX0" fmla="*/ 114300 w 3248025"/>
            <a:gd name="connsiteY0" fmla="*/ 28575 h 1104900"/>
            <a:gd name="connsiteX1" fmla="*/ 0 w 3248025"/>
            <a:gd name="connsiteY1" fmla="*/ 28575 h 1104900"/>
            <a:gd name="connsiteX2" fmla="*/ 0 w 3248025"/>
            <a:gd name="connsiteY2" fmla="*/ 1104900 h 1104900"/>
            <a:gd name="connsiteX3" fmla="*/ 3248025 w 3248025"/>
            <a:gd name="connsiteY3" fmla="*/ 1104900 h 1104900"/>
            <a:gd name="connsiteX4" fmla="*/ 3248025 w 3248025"/>
            <a:gd name="connsiteY4" fmla="*/ 0 h 1104900"/>
            <a:gd name="connsiteX5" fmla="*/ 2486025 w 3248025"/>
            <a:gd name="connsiteY5" fmla="*/ 0 h 1104900"/>
            <a:gd name="connsiteX6" fmla="*/ 2486025 w 3248025"/>
            <a:gd name="connsiteY6" fmla="*/ 9525 h 1104900"/>
            <a:gd name="connsiteX7" fmla="*/ 2486025 w 3248025"/>
            <a:gd name="connsiteY7" fmla="*/ 9525 h 110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248025" h="1104900">
              <a:moveTo>
                <a:pt x="114300" y="28575"/>
              </a:moveTo>
              <a:lnTo>
                <a:pt x="0" y="28575"/>
              </a:lnTo>
              <a:lnTo>
                <a:pt x="0" y="1104900"/>
              </a:lnTo>
              <a:lnTo>
                <a:pt x="3248025" y="1104900"/>
              </a:lnTo>
              <a:lnTo>
                <a:pt x="3248025" y="0"/>
              </a:lnTo>
              <a:lnTo>
                <a:pt x="2486025" y="0"/>
              </a:lnTo>
              <a:lnTo>
                <a:pt x="2486025" y="9525"/>
              </a:lnTo>
              <a:lnTo>
                <a:pt x="2486025" y="9525"/>
              </a:lnTo>
            </a:path>
          </a:pathLst>
        </a:custGeom>
        <a:no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xdr:col>
          <xdr:colOff>57150</xdr:colOff>
          <xdr:row>31</xdr:row>
          <xdr:rowOff>31750</xdr:rowOff>
        </xdr:from>
        <xdr:to>
          <xdr:col>2</xdr:col>
          <xdr:colOff>279400</xdr:colOff>
          <xdr:row>31</xdr:row>
          <xdr:rowOff>209550</xdr:rowOff>
        </xdr:to>
        <xdr:sp macro="" textlink="">
          <xdr:nvSpPr>
            <xdr:cNvPr id="10265" name="Check Box 25" hidden="1">
              <a:extLst>
                <a:ext uri="{63B3BB69-23CF-44E3-9099-C40C66FF867C}">
                  <a14:compatExt spid="_x0000_s10265"/>
                </a:ext>
                <a:ext uri="{FF2B5EF4-FFF2-40B4-BE49-F238E27FC236}">
                  <a16:creationId xmlns:a16="http://schemas.microsoft.com/office/drawing/2014/main" id="{00000000-0008-0000-0000-00001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32</xdr:row>
          <xdr:rowOff>31750</xdr:rowOff>
        </xdr:from>
        <xdr:to>
          <xdr:col>2</xdr:col>
          <xdr:colOff>279400</xdr:colOff>
          <xdr:row>32</xdr:row>
          <xdr:rowOff>209550</xdr:rowOff>
        </xdr:to>
        <xdr:sp macro="" textlink="">
          <xdr:nvSpPr>
            <xdr:cNvPr id="10266" name="Check Box 26" hidden="1">
              <a:extLst>
                <a:ext uri="{63B3BB69-23CF-44E3-9099-C40C66FF867C}">
                  <a14:compatExt spid="_x0000_s10266"/>
                </a:ext>
                <a:ext uri="{FF2B5EF4-FFF2-40B4-BE49-F238E27FC236}">
                  <a16:creationId xmlns:a16="http://schemas.microsoft.com/office/drawing/2014/main" id="{00000000-0008-0000-0000-00001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33</xdr:row>
          <xdr:rowOff>31750</xdr:rowOff>
        </xdr:from>
        <xdr:to>
          <xdr:col>2</xdr:col>
          <xdr:colOff>279400</xdr:colOff>
          <xdr:row>33</xdr:row>
          <xdr:rowOff>209550</xdr:rowOff>
        </xdr:to>
        <xdr:sp macro="" textlink="">
          <xdr:nvSpPr>
            <xdr:cNvPr id="10267" name="Check Box 27" hidden="1">
              <a:extLst>
                <a:ext uri="{63B3BB69-23CF-44E3-9099-C40C66FF867C}">
                  <a14:compatExt spid="_x0000_s10267"/>
                </a:ext>
                <a:ext uri="{FF2B5EF4-FFF2-40B4-BE49-F238E27FC236}">
                  <a16:creationId xmlns:a16="http://schemas.microsoft.com/office/drawing/2014/main" id="{00000000-0008-0000-0000-00001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34</xdr:row>
          <xdr:rowOff>31750</xdr:rowOff>
        </xdr:from>
        <xdr:to>
          <xdr:col>2</xdr:col>
          <xdr:colOff>279400</xdr:colOff>
          <xdr:row>34</xdr:row>
          <xdr:rowOff>209550</xdr:rowOff>
        </xdr:to>
        <xdr:sp macro="" textlink="">
          <xdr:nvSpPr>
            <xdr:cNvPr id="10268" name="Check Box 28" hidden="1">
              <a:extLst>
                <a:ext uri="{63B3BB69-23CF-44E3-9099-C40C66FF867C}">
                  <a14:compatExt spid="_x0000_s10268"/>
                </a:ext>
                <a:ext uri="{FF2B5EF4-FFF2-40B4-BE49-F238E27FC236}">
                  <a16:creationId xmlns:a16="http://schemas.microsoft.com/office/drawing/2014/main" id="{00000000-0008-0000-0000-00001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36</xdr:row>
          <xdr:rowOff>31750</xdr:rowOff>
        </xdr:from>
        <xdr:to>
          <xdr:col>2</xdr:col>
          <xdr:colOff>279400</xdr:colOff>
          <xdr:row>36</xdr:row>
          <xdr:rowOff>209550</xdr:rowOff>
        </xdr:to>
        <xdr:sp macro="" textlink="">
          <xdr:nvSpPr>
            <xdr:cNvPr id="10269" name="Check Box 29" hidden="1">
              <a:extLst>
                <a:ext uri="{63B3BB69-23CF-44E3-9099-C40C66FF867C}">
                  <a14:compatExt spid="_x0000_s10269"/>
                </a:ext>
                <a:ext uri="{FF2B5EF4-FFF2-40B4-BE49-F238E27FC236}">
                  <a16:creationId xmlns:a16="http://schemas.microsoft.com/office/drawing/2014/main" id="{00000000-0008-0000-0000-00001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37</xdr:row>
          <xdr:rowOff>31750</xdr:rowOff>
        </xdr:from>
        <xdr:to>
          <xdr:col>2</xdr:col>
          <xdr:colOff>279400</xdr:colOff>
          <xdr:row>37</xdr:row>
          <xdr:rowOff>209550</xdr:rowOff>
        </xdr:to>
        <xdr:sp macro="" textlink="">
          <xdr:nvSpPr>
            <xdr:cNvPr id="10270" name="Check Box 30" hidden="1">
              <a:extLst>
                <a:ext uri="{63B3BB69-23CF-44E3-9099-C40C66FF867C}">
                  <a14:compatExt spid="_x0000_s10270"/>
                </a:ext>
                <a:ext uri="{FF2B5EF4-FFF2-40B4-BE49-F238E27FC236}">
                  <a16:creationId xmlns:a16="http://schemas.microsoft.com/office/drawing/2014/main" id="{00000000-0008-0000-0000-00001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38</xdr:row>
          <xdr:rowOff>31750</xdr:rowOff>
        </xdr:from>
        <xdr:to>
          <xdr:col>2</xdr:col>
          <xdr:colOff>279400</xdr:colOff>
          <xdr:row>38</xdr:row>
          <xdr:rowOff>209550</xdr:rowOff>
        </xdr:to>
        <xdr:sp macro="" textlink="">
          <xdr:nvSpPr>
            <xdr:cNvPr id="10272" name="Check Box 32" hidden="1">
              <a:extLst>
                <a:ext uri="{63B3BB69-23CF-44E3-9099-C40C66FF867C}">
                  <a14:compatExt spid="_x0000_s10272"/>
                </a:ext>
                <a:ext uri="{FF2B5EF4-FFF2-40B4-BE49-F238E27FC236}">
                  <a16:creationId xmlns:a16="http://schemas.microsoft.com/office/drawing/2014/main" id="{00000000-0008-0000-0000-00002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39</xdr:row>
          <xdr:rowOff>31750</xdr:rowOff>
        </xdr:from>
        <xdr:to>
          <xdr:col>2</xdr:col>
          <xdr:colOff>279400</xdr:colOff>
          <xdr:row>39</xdr:row>
          <xdr:rowOff>209550</xdr:rowOff>
        </xdr:to>
        <xdr:sp macro="" textlink="">
          <xdr:nvSpPr>
            <xdr:cNvPr id="10273" name="Check Box 33" hidden="1">
              <a:extLst>
                <a:ext uri="{63B3BB69-23CF-44E3-9099-C40C66FF867C}">
                  <a14:compatExt spid="_x0000_s10273"/>
                </a:ext>
                <a:ext uri="{FF2B5EF4-FFF2-40B4-BE49-F238E27FC236}">
                  <a16:creationId xmlns:a16="http://schemas.microsoft.com/office/drawing/2014/main" id="{00000000-0008-0000-0000-00002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40</xdr:row>
          <xdr:rowOff>31750</xdr:rowOff>
        </xdr:from>
        <xdr:to>
          <xdr:col>2</xdr:col>
          <xdr:colOff>279400</xdr:colOff>
          <xdr:row>40</xdr:row>
          <xdr:rowOff>209550</xdr:rowOff>
        </xdr:to>
        <xdr:sp macro="" textlink="">
          <xdr:nvSpPr>
            <xdr:cNvPr id="10274" name="Check Box 34" hidden="1">
              <a:extLst>
                <a:ext uri="{63B3BB69-23CF-44E3-9099-C40C66FF867C}">
                  <a14:compatExt spid="_x0000_s10274"/>
                </a:ext>
                <a:ext uri="{FF2B5EF4-FFF2-40B4-BE49-F238E27FC236}">
                  <a16:creationId xmlns:a16="http://schemas.microsoft.com/office/drawing/2014/main" id="{00000000-0008-0000-0000-00002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41</xdr:row>
          <xdr:rowOff>31750</xdr:rowOff>
        </xdr:from>
        <xdr:to>
          <xdr:col>2</xdr:col>
          <xdr:colOff>279400</xdr:colOff>
          <xdr:row>41</xdr:row>
          <xdr:rowOff>209550</xdr:rowOff>
        </xdr:to>
        <xdr:sp macro="" textlink="">
          <xdr:nvSpPr>
            <xdr:cNvPr id="10275" name="Check Box 35" hidden="1">
              <a:extLst>
                <a:ext uri="{63B3BB69-23CF-44E3-9099-C40C66FF867C}">
                  <a14:compatExt spid="_x0000_s10275"/>
                </a:ext>
                <a:ext uri="{FF2B5EF4-FFF2-40B4-BE49-F238E27FC236}">
                  <a16:creationId xmlns:a16="http://schemas.microsoft.com/office/drawing/2014/main" id="{00000000-0008-0000-0000-00002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42</xdr:row>
          <xdr:rowOff>31750</xdr:rowOff>
        </xdr:from>
        <xdr:to>
          <xdr:col>2</xdr:col>
          <xdr:colOff>279400</xdr:colOff>
          <xdr:row>42</xdr:row>
          <xdr:rowOff>209550</xdr:rowOff>
        </xdr:to>
        <xdr:sp macro="" textlink="">
          <xdr:nvSpPr>
            <xdr:cNvPr id="10276" name="Check Box 36" hidden="1">
              <a:extLst>
                <a:ext uri="{63B3BB69-23CF-44E3-9099-C40C66FF867C}">
                  <a14:compatExt spid="_x0000_s10276"/>
                </a:ext>
                <a:ext uri="{FF2B5EF4-FFF2-40B4-BE49-F238E27FC236}">
                  <a16:creationId xmlns:a16="http://schemas.microsoft.com/office/drawing/2014/main" id="{00000000-0008-0000-0000-00002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43</xdr:row>
          <xdr:rowOff>31750</xdr:rowOff>
        </xdr:from>
        <xdr:to>
          <xdr:col>2</xdr:col>
          <xdr:colOff>279400</xdr:colOff>
          <xdr:row>43</xdr:row>
          <xdr:rowOff>209550</xdr:rowOff>
        </xdr:to>
        <xdr:sp macro="" textlink="">
          <xdr:nvSpPr>
            <xdr:cNvPr id="10277" name="Check Box 37" hidden="1">
              <a:extLst>
                <a:ext uri="{63B3BB69-23CF-44E3-9099-C40C66FF867C}">
                  <a14:compatExt spid="_x0000_s10277"/>
                </a:ext>
                <a:ext uri="{FF2B5EF4-FFF2-40B4-BE49-F238E27FC236}">
                  <a16:creationId xmlns:a16="http://schemas.microsoft.com/office/drawing/2014/main" id="{00000000-0008-0000-0000-00002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44</xdr:row>
          <xdr:rowOff>31750</xdr:rowOff>
        </xdr:from>
        <xdr:to>
          <xdr:col>2</xdr:col>
          <xdr:colOff>279400</xdr:colOff>
          <xdr:row>44</xdr:row>
          <xdr:rowOff>209550</xdr:rowOff>
        </xdr:to>
        <xdr:sp macro="" textlink="">
          <xdr:nvSpPr>
            <xdr:cNvPr id="10279" name="Check Box 39" hidden="1">
              <a:extLst>
                <a:ext uri="{63B3BB69-23CF-44E3-9099-C40C66FF867C}">
                  <a14:compatExt spid="_x0000_s10279"/>
                </a:ext>
                <a:ext uri="{FF2B5EF4-FFF2-40B4-BE49-F238E27FC236}">
                  <a16:creationId xmlns:a16="http://schemas.microsoft.com/office/drawing/2014/main" id="{00000000-0008-0000-0000-00002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xdr:col>
      <xdr:colOff>47625</xdr:colOff>
      <xdr:row>152</xdr:row>
      <xdr:rowOff>180975</xdr:rowOff>
    </xdr:from>
    <xdr:to>
      <xdr:col>9</xdr:col>
      <xdr:colOff>390525</xdr:colOff>
      <xdr:row>153</xdr:row>
      <xdr:rowOff>304800</xdr:rowOff>
    </xdr:to>
    <xdr:sp macro="" textlink="">
      <xdr:nvSpPr>
        <xdr:cNvPr id="18" name="角丸四角形 17">
          <a:hlinkClick xmlns:r="http://schemas.openxmlformats.org/officeDocument/2006/relationships" r:id="rId1"/>
          <a:extLst>
            <a:ext uri="{FF2B5EF4-FFF2-40B4-BE49-F238E27FC236}">
              <a16:creationId xmlns:a16="http://schemas.microsoft.com/office/drawing/2014/main" id="{00000000-0008-0000-0000-000012000000}"/>
            </a:ext>
          </a:extLst>
        </xdr:cNvPr>
        <xdr:cNvSpPr/>
      </xdr:nvSpPr>
      <xdr:spPr>
        <a:xfrm>
          <a:off x="2343150" y="41433750"/>
          <a:ext cx="2190750" cy="36195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「点検結果」を確認する</a:t>
          </a:r>
        </a:p>
      </xdr:txBody>
    </xdr:sp>
    <xdr:clientData/>
  </xdr:twoCellAnchor>
  <mc:AlternateContent xmlns:mc="http://schemas.openxmlformats.org/markup-compatibility/2006">
    <mc:Choice xmlns:a14="http://schemas.microsoft.com/office/drawing/2010/main" Requires="a14">
      <xdr:twoCellAnchor editAs="oneCell">
        <xdr:from>
          <xdr:col>2</xdr:col>
          <xdr:colOff>57150</xdr:colOff>
          <xdr:row>35</xdr:row>
          <xdr:rowOff>31750</xdr:rowOff>
        </xdr:from>
        <xdr:to>
          <xdr:col>2</xdr:col>
          <xdr:colOff>279400</xdr:colOff>
          <xdr:row>35</xdr:row>
          <xdr:rowOff>209550</xdr:rowOff>
        </xdr:to>
        <xdr:sp macro="" textlink="">
          <xdr:nvSpPr>
            <xdr:cNvPr id="10292" name="Check Box 52" hidden="1">
              <a:extLst>
                <a:ext uri="{63B3BB69-23CF-44E3-9099-C40C66FF867C}">
                  <a14:compatExt spid="_x0000_s10292"/>
                </a:ext>
                <a:ext uri="{FF2B5EF4-FFF2-40B4-BE49-F238E27FC236}">
                  <a16:creationId xmlns:a16="http://schemas.microsoft.com/office/drawing/2014/main" id="{00000000-0008-0000-0000-00003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xdr:col>
      <xdr:colOff>30956</xdr:colOff>
      <xdr:row>81</xdr:row>
      <xdr:rowOff>16669</xdr:rowOff>
    </xdr:from>
    <xdr:to>
      <xdr:col>3</xdr:col>
      <xdr:colOff>416719</xdr:colOff>
      <xdr:row>81</xdr:row>
      <xdr:rowOff>178594</xdr:rowOff>
    </xdr:to>
    <xdr:pic>
      <xdr:nvPicPr>
        <xdr:cNvPr id="23" name="図 22">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2456" y="9654778"/>
          <a:ext cx="385763"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10</xdr:col>
      <xdr:colOff>492448</xdr:colOff>
      <xdr:row>85</xdr:row>
      <xdr:rowOff>132728</xdr:rowOff>
    </xdr:from>
    <xdr:ext cx="141064" cy="183384"/>
    <xdr:sp macro="" textlink="">
      <xdr:nvSpPr>
        <xdr:cNvPr id="72" name="テキスト ボックス 71">
          <a:hlinkClick xmlns:r="http://schemas.openxmlformats.org/officeDocument/2006/relationships" r:id="rId3"/>
          <a:extLst>
            <a:ext uri="{FF2B5EF4-FFF2-40B4-BE49-F238E27FC236}">
              <a16:creationId xmlns:a16="http://schemas.microsoft.com/office/drawing/2014/main" id="{00000000-0008-0000-0000-000048000000}"/>
            </a:ext>
          </a:extLst>
        </xdr:cNvPr>
        <xdr:cNvSpPr txBox="1"/>
      </xdr:nvSpPr>
      <xdr:spPr>
        <a:xfrm>
          <a:off x="6055048" y="18738228"/>
          <a:ext cx="141064" cy="1833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spAutoFit/>
        </a:bodyPr>
        <a:lstStyle/>
        <a:p>
          <a:pPr algn="ctr"/>
          <a:r>
            <a:rPr kumimoji="1" lang="en-US" altLang="ja-JP" sz="1100" u="sng">
              <a:solidFill>
                <a:srgbClr val="0070C0"/>
              </a:solidFill>
              <a:latin typeface="BIZ UDP明朝 Medium" panose="02020500000000000000" pitchFamily="18" charset="-128"/>
              <a:ea typeface="BIZ UDP明朝 Medium" panose="02020500000000000000" pitchFamily="18" charset="-128"/>
            </a:rPr>
            <a:t>※</a:t>
          </a:r>
          <a:endParaRPr kumimoji="1" lang="ja-JP" altLang="en-US" sz="1100" u="sng">
            <a:solidFill>
              <a:srgbClr val="0070C0"/>
            </a:solidFill>
            <a:latin typeface="BIZ UDP明朝 Medium" panose="02020500000000000000" pitchFamily="18" charset="-128"/>
            <a:ea typeface="BIZ UDP明朝 Medium" panose="02020500000000000000" pitchFamily="18" charset="-128"/>
          </a:endParaRPr>
        </a:p>
      </xdr:txBody>
    </xdr:sp>
    <xdr:clientData/>
  </xdr:oneCellAnchor>
  <xdr:twoCellAnchor>
    <xdr:from>
      <xdr:col>43</xdr:col>
      <xdr:colOff>381000</xdr:colOff>
      <xdr:row>33</xdr:row>
      <xdr:rowOff>9525</xdr:rowOff>
    </xdr:from>
    <xdr:to>
      <xdr:col>50</xdr:col>
      <xdr:colOff>238126</xdr:colOff>
      <xdr:row>47</xdr:row>
      <xdr:rowOff>228600</xdr:rowOff>
    </xdr:to>
    <xdr:sp macro="" textlink="">
      <xdr:nvSpPr>
        <xdr:cNvPr id="74" name="四角形吹き出し 73">
          <a:extLst>
            <a:ext uri="{FF2B5EF4-FFF2-40B4-BE49-F238E27FC236}">
              <a16:creationId xmlns:a16="http://schemas.microsoft.com/office/drawing/2014/main" id="{00000000-0008-0000-0000-00004A000000}"/>
            </a:ext>
          </a:extLst>
        </xdr:cNvPr>
        <xdr:cNvSpPr/>
      </xdr:nvSpPr>
      <xdr:spPr>
        <a:xfrm>
          <a:off x="7058025" y="6962775"/>
          <a:ext cx="4657726" cy="3276600"/>
        </a:xfrm>
        <a:prstGeom prst="wedgeRectCallout">
          <a:avLst>
            <a:gd name="adj1" fmla="val -60673"/>
            <a:gd name="adj2" fmla="val 22048"/>
          </a:avLst>
        </a:prstGeom>
        <a:solidFill>
          <a:schemeClr val="bg1"/>
        </a:solidFill>
        <a:ln>
          <a:solidFill>
            <a:schemeClr val="tx1"/>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tIns="36000" bIns="0" rtlCol="0" anchor="t"/>
        <a:lstStyle/>
        <a:p>
          <a:pPr algn="l"/>
          <a:r>
            <a:rPr kumimoji="1" lang="ja-JP" altLang="en-US" sz="1100">
              <a:solidFill>
                <a:schemeClr val="tx1"/>
              </a:solidFill>
            </a:rPr>
            <a:t>生産設備に「加熱・乾燥装置」や「加熱・冷却が必要な反応装置」等、</a:t>
          </a:r>
          <a:r>
            <a:rPr kumimoji="1" lang="ja-JP" altLang="en-US" sz="1100" b="1" u="sng">
              <a:solidFill>
                <a:srgbClr val="FF0000"/>
              </a:solidFill>
            </a:rPr>
            <a:t>熱の利用を伴う装置が組み込まれている場合</a:t>
          </a:r>
          <a:r>
            <a:rPr kumimoji="1" lang="ja-JP" altLang="en-US" sz="1100">
              <a:solidFill>
                <a:schemeClr val="tx1"/>
              </a:solidFill>
            </a:rPr>
            <a:t>は、</a:t>
          </a:r>
          <a:r>
            <a:rPr kumimoji="1" lang="ja-JP" altLang="en-US" sz="1100" b="1" u="sng">
              <a:solidFill>
                <a:srgbClr val="FF0000"/>
              </a:solidFill>
            </a:rPr>
            <a:t>「加熱・燃焼設備（熱利用設備）」を選択</a:t>
          </a:r>
          <a:r>
            <a:rPr kumimoji="1" lang="ja-JP" altLang="en-US" sz="1100">
              <a:solidFill>
                <a:schemeClr val="tx1"/>
              </a:solidFill>
            </a:rPr>
            <a:t>し、関連する点検項目の回答をお願いします。</a:t>
          </a:r>
          <a:endParaRPr kumimoji="1" lang="en-US" altLang="ja-JP" sz="1100">
            <a:solidFill>
              <a:schemeClr val="tx1"/>
            </a:solidFill>
          </a:endParaRPr>
        </a:p>
        <a:p>
          <a:pPr algn="l"/>
          <a:endParaRPr kumimoji="1" lang="ja-JP" altLang="en-US" sz="1100">
            <a:solidFill>
              <a:schemeClr val="tx1"/>
            </a:solidFill>
          </a:endParaRPr>
        </a:p>
        <a:p>
          <a:pPr algn="l"/>
          <a:r>
            <a:rPr kumimoji="1" lang="en-US" altLang="ja-JP" sz="1100">
              <a:solidFill>
                <a:schemeClr val="tx1"/>
              </a:solidFill>
            </a:rPr>
            <a:t>【</a:t>
          </a:r>
          <a:r>
            <a:rPr kumimoji="1" lang="ja-JP" altLang="en-US" sz="1100">
              <a:solidFill>
                <a:schemeClr val="tx1"/>
              </a:solidFill>
            </a:rPr>
            <a:t>例１</a:t>
          </a:r>
          <a:r>
            <a:rPr kumimoji="1" lang="en-US" altLang="ja-JP" sz="1100">
              <a:solidFill>
                <a:schemeClr val="tx1"/>
              </a:solidFill>
            </a:rPr>
            <a:t>】</a:t>
          </a:r>
        </a:p>
        <a:p>
          <a:pPr algn="l"/>
          <a:r>
            <a:rPr kumimoji="1" lang="ja-JP" altLang="en-US" sz="1100">
              <a:solidFill>
                <a:schemeClr val="tx1"/>
              </a:solidFill>
            </a:rPr>
            <a:t>印刷機や成形機等に加熱乾燥機能がある場合、「電動力応用」と「加熱・燃焼設備」の両方に「✓」マークと設備名を入力し、該当する項目を回答</a:t>
          </a:r>
          <a:endParaRPr kumimoji="1" lang="en-US" altLang="ja-JP" sz="1100">
            <a:solidFill>
              <a:schemeClr val="tx1"/>
            </a:solidFill>
          </a:endParaRPr>
        </a:p>
        <a:p>
          <a:pPr algn="l"/>
          <a:r>
            <a:rPr kumimoji="1" lang="en-US" altLang="ja-JP" sz="1100">
              <a:solidFill>
                <a:schemeClr val="tx1"/>
              </a:solidFill>
            </a:rPr>
            <a:t>※</a:t>
          </a:r>
          <a:r>
            <a:rPr kumimoji="1" lang="ja-JP" altLang="en-US" sz="1100">
              <a:solidFill>
                <a:schemeClr val="tx1"/>
              </a:solidFill>
            </a:rPr>
            <a:t>食料品製造業等における加熱調理器も「加熱・燃焼設備」に含まれます。</a:t>
          </a:r>
          <a:endParaRPr kumimoji="1" lang="en-US" altLang="ja-JP" sz="1100">
            <a:solidFill>
              <a:schemeClr val="tx1"/>
            </a:solidFill>
          </a:endParaRPr>
        </a:p>
        <a:p>
          <a:pPr algn="l"/>
          <a:endParaRPr kumimoji="1" lang="en-US" altLang="ja-JP" sz="1100">
            <a:solidFill>
              <a:schemeClr val="tx1"/>
            </a:solidFill>
          </a:endParaRPr>
        </a:p>
        <a:p>
          <a:pPr algn="l"/>
          <a:r>
            <a:rPr kumimoji="1" lang="en-US" altLang="ja-JP" sz="1100">
              <a:solidFill>
                <a:schemeClr val="tx1"/>
              </a:solidFill>
            </a:rPr>
            <a:t>【</a:t>
          </a:r>
          <a:r>
            <a:rPr kumimoji="1" lang="ja-JP" altLang="en-US" sz="1100">
              <a:solidFill>
                <a:schemeClr val="tx1"/>
              </a:solidFill>
            </a:rPr>
            <a:t>例２</a:t>
          </a:r>
          <a:r>
            <a:rPr kumimoji="1" lang="en-US" altLang="ja-JP" sz="1100">
              <a:solidFill>
                <a:schemeClr val="tx1"/>
              </a:solidFill>
            </a:rPr>
            <a:t>】</a:t>
          </a:r>
        </a:p>
        <a:p>
          <a:pPr algn="l"/>
          <a:r>
            <a:rPr kumimoji="1" lang="ja-JP" altLang="en-US" sz="1100">
              <a:solidFill>
                <a:schemeClr val="tx1"/>
              </a:solidFill>
            </a:rPr>
            <a:t>反応装置がある場合、「加熱・燃焼設備」に「✓」マークと設備名を入力し、該当する項目を回答</a:t>
          </a:r>
        </a:p>
      </xdr:txBody>
    </xdr:sp>
    <xdr:clientData/>
  </xdr:twoCellAnchor>
  <xdr:twoCellAnchor>
    <xdr:from>
      <xdr:col>43</xdr:col>
      <xdr:colOff>380999</xdr:colOff>
      <xdr:row>23</xdr:row>
      <xdr:rowOff>190498</xdr:rowOff>
    </xdr:from>
    <xdr:to>
      <xdr:col>50</xdr:col>
      <xdr:colOff>238124</xdr:colOff>
      <xdr:row>29</xdr:row>
      <xdr:rowOff>161924</xdr:rowOff>
    </xdr:to>
    <xdr:sp macro="" textlink="">
      <xdr:nvSpPr>
        <xdr:cNvPr id="73" name="四角形吹き出し 72">
          <a:extLst>
            <a:ext uri="{FF2B5EF4-FFF2-40B4-BE49-F238E27FC236}">
              <a16:creationId xmlns:a16="http://schemas.microsoft.com/office/drawing/2014/main" id="{00000000-0008-0000-0000-000049000000}"/>
            </a:ext>
          </a:extLst>
        </xdr:cNvPr>
        <xdr:cNvSpPr/>
      </xdr:nvSpPr>
      <xdr:spPr>
        <a:xfrm>
          <a:off x="7058024" y="4895848"/>
          <a:ext cx="4657725" cy="1295401"/>
        </a:xfrm>
        <a:prstGeom prst="wedgeRectCallout">
          <a:avLst>
            <a:gd name="adj1" fmla="val -60062"/>
            <a:gd name="adj2" fmla="val 10338"/>
          </a:avLst>
        </a:prstGeom>
        <a:solidFill>
          <a:schemeClr val="bg1"/>
        </a:solidFill>
        <a:ln>
          <a:solidFill>
            <a:schemeClr val="tx1"/>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tIns="36000" bIns="0" rtlCol="0" anchor="t"/>
        <a:lstStyle/>
        <a:p>
          <a:pPr algn="l"/>
          <a:r>
            <a:rPr kumimoji="1" lang="ja-JP" altLang="en-US" sz="1100">
              <a:solidFill>
                <a:schemeClr val="tx1"/>
              </a:solidFill>
            </a:rPr>
            <a:t>設備のエネルギー比率の合計が</a:t>
          </a:r>
          <a:r>
            <a:rPr kumimoji="1" lang="en-US" altLang="ja-JP" sz="1100">
              <a:solidFill>
                <a:schemeClr val="tx1"/>
              </a:solidFill>
            </a:rPr>
            <a:t>100%</a:t>
          </a:r>
          <a:r>
            <a:rPr kumimoji="1" lang="ja-JP" altLang="en-US" sz="1100">
              <a:solidFill>
                <a:schemeClr val="tx1"/>
              </a:solidFill>
            </a:rPr>
            <a:t>とならない場合は、集計時に合計が</a:t>
          </a:r>
          <a:r>
            <a:rPr kumimoji="1" lang="en-US" altLang="ja-JP" sz="1100">
              <a:solidFill>
                <a:schemeClr val="tx1"/>
              </a:solidFill>
            </a:rPr>
            <a:t>100%</a:t>
          </a:r>
          <a:r>
            <a:rPr kumimoji="1" lang="ja-JP" altLang="en-US" sz="1100">
              <a:solidFill>
                <a:schemeClr val="tx1"/>
              </a:solidFill>
            </a:rPr>
            <a:t>となるように事務局側で補正します。</a:t>
          </a:r>
          <a:endParaRPr kumimoji="1" lang="en-US" altLang="ja-JP" sz="1100">
            <a:solidFill>
              <a:schemeClr val="tx1"/>
            </a:solidFill>
          </a:endParaRPr>
        </a:p>
        <a:p>
          <a:pPr algn="l"/>
          <a:r>
            <a:rPr kumimoji="1" lang="en-US" altLang="ja-JP" sz="1100">
              <a:solidFill>
                <a:schemeClr val="tx1"/>
              </a:solidFill>
            </a:rPr>
            <a:t>【</a:t>
          </a:r>
          <a:r>
            <a:rPr kumimoji="1" lang="ja-JP" altLang="en-US" sz="1100">
              <a:solidFill>
                <a:schemeClr val="tx1"/>
              </a:solidFill>
            </a:rPr>
            <a:t>例</a:t>
          </a:r>
          <a:r>
            <a:rPr kumimoji="1" lang="en-US" altLang="ja-JP" sz="1100">
              <a:solidFill>
                <a:schemeClr val="tx1"/>
              </a:solidFill>
            </a:rPr>
            <a:t>】</a:t>
          </a:r>
        </a:p>
        <a:p>
          <a:pPr algn="l"/>
          <a:r>
            <a:rPr kumimoji="1" lang="ja-JP" altLang="en-US" sz="1100">
              <a:solidFill>
                <a:schemeClr val="tx1"/>
              </a:solidFill>
            </a:rPr>
            <a:t>・合計が</a:t>
          </a:r>
          <a:r>
            <a:rPr kumimoji="1" lang="en-US" altLang="ja-JP" sz="1100">
              <a:solidFill>
                <a:schemeClr val="tx1"/>
              </a:solidFill>
            </a:rPr>
            <a:t>120%</a:t>
          </a:r>
          <a:r>
            <a:rPr kumimoji="1" lang="ja-JP" altLang="en-US" sz="1100">
              <a:solidFill>
                <a:schemeClr val="tx1"/>
              </a:solidFill>
            </a:rPr>
            <a:t>の場合、全ての比率に対して</a:t>
          </a:r>
          <a:r>
            <a:rPr kumimoji="1" lang="en-US" altLang="ja-JP" sz="1100">
              <a:solidFill>
                <a:schemeClr val="tx1"/>
              </a:solidFill>
            </a:rPr>
            <a:t>100÷120</a:t>
          </a:r>
          <a:r>
            <a:rPr kumimoji="1" lang="ja-JP" altLang="en-US" sz="1100">
              <a:solidFill>
                <a:schemeClr val="tx1"/>
              </a:solidFill>
            </a:rPr>
            <a:t>とします。</a:t>
          </a:r>
          <a:endParaRPr kumimoji="1" lang="en-US" altLang="ja-JP" sz="1100">
            <a:solidFill>
              <a:schemeClr val="tx1"/>
            </a:solidFill>
          </a:endParaRPr>
        </a:p>
        <a:p>
          <a:pPr algn="l"/>
          <a:r>
            <a:rPr kumimoji="1" lang="ja-JP" altLang="en-US" sz="1100">
              <a:solidFill>
                <a:schemeClr val="tx1"/>
              </a:solidFill>
            </a:rPr>
            <a:t>・合計が</a:t>
          </a:r>
          <a:r>
            <a:rPr kumimoji="1" lang="en-US" altLang="ja-JP" sz="1100">
              <a:solidFill>
                <a:schemeClr val="tx1"/>
              </a:solidFill>
            </a:rPr>
            <a:t>85%</a:t>
          </a:r>
          <a:r>
            <a:rPr kumimoji="1" lang="ja-JP" altLang="en-US" sz="1100">
              <a:solidFill>
                <a:schemeClr val="tx1"/>
              </a:solidFill>
            </a:rPr>
            <a:t>の場合、全ての比率に対して</a:t>
          </a:r>
          <a:r>
            <a:rPr kumimoji="1" lang="en-US" altLang="ja-JP" sz="1100">
              <a:solidFill>
                <a:schemeClr val="tx1"/>
              </a:solidFill>
            </a:rPr>
            <a:t>100÷85</a:t>
          </a:r>
          <a:r>
            <a:rPr kumimoji="1" lang="ja-JP" altLang="en-US" sz="1100">
              <a:solidFill>
                <a:schemeClr val="tx1"/>
              </a:solidFill>
            </a:rPr>
            <a:t>とします。</a:t>
          </a:r>
          <a:endParaRPr kumimoji="1" lang="en-US" altLang="ja-JP" sz="1100">
            <a:solidFill>
              <a:schemeClr val="tx1"/>
            </a:solidFill>
          </a:endParaRPr>
        </a:p>
      </xdr:txBody>
    </xdr:sp>
    <xdr:clientData/>
  </xdr:twoCellAnchor>
  <xdr:twoCellAnchor>
    <xdr:from>
      <xdr:col>43</xdr:col>
      <xdr:colOff>457200</xdr:colOff>
      <xdr:row>147</xdr:row>
      <xdr:rowOff>28575</xdr:rowOff>
    </xdr:from>
    <xdr:to>
      <xdr:col>50</xdr:col>
      <xdr:colOff>314325</xdr:colOff>
      <xdr:row>149</xdr:row>
      <xdr:rowOff>200026</xdr:rowOff>
    </xdr:to>
    <xdr:sp macro="" textlink="">
      <xdr:nvSpPr>
        <xdr:cNvPr id="75" name="四角形吹き出し 74">
          <a:extLst>
            <a:ext uri="{FF2B5EF4-FFF2-40B4-BE49-F238E27FC236}">
              <a16:creationId xmlns:a16="http://schemas.microsoft.com/office/drawing/2014/main" id="{00000000-0008-0000-0000-00004B000000}"/>
            </a:ext>
          </a:extLst>
        </xdr:cNvPr>
        <xdr:cNvSpPr/>
      </xdr:nvSpPr>
      <xdr:spPr>
        <a:xfrm>
          <a:off x="7134225" y="40214550"/>
          <a:ext cx="4657725" cy="647701"/>
        </a:xfrm>
        <a:prstGeom prst="wedgeRectCallout">
          <a:avLst>
            <a:gd name="adj1" fmla="val -60062"/>
            <a:gd name="adj2" fmla="val 10338"/>
          </a:avLst>
        </a:prstGeom>
        <a:solidFill>
          <a:schemeClr val="bg1"/>
        </a:solidFill>
        <a:ln>
          <a:solidFill>
            <a:schemeClr val="tx1"/>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tIns="36000" bIns="0" rtlCol="0" anchor="t"/>
        <a:lstStyle/>
        <a:p>
          <a:pPr algn="l"/>
          <a:r>
            <a:rPr kumimoji="1" lang="ja-JP" altLang="en-US" sz="1100">
              <a:solidFill>
                <a:schemeClr val="tx1"/>
              </a:solidFill>
            </a:rPr>
            <a:t>取組の主旨が「</a:t>
          </a:r>
          <a:r>
            <a:rPr kumimoji="1" lang="ja-JP" altLang="en-US" sz="1100" b="1">
              <a:solidFill>
                <a:srgbClr val="FF0000"/>
              </a:solidFill>
            </a:rPr>
            <a:t>コスト削減</a:t>
          </a:r>
          <a:r>
            <a:rPr kumimoji="1" lang="ja-JP" altLang="en-US" sz="1100">
              <a:solidFill>
                <a:schemeClr val="tx1"/>
              </a:solidFill>
            </a:rPr>
            <a:t>」に関するものであっても、参考としてご記入いただけますと幸いです。</a:t>
          </a:r>
        </a:p>
      </xdr:txBody>
    </xdr:sp>
    <xdr:clientData/>
  </xdr:twoCellAnchor>
  <xdr:twoCellAnchor>
    <xdr:from>
      <xdr:col>43</xdr:col>
      <xdr:colOff>380999</xdr:colOff>
      <xdr:row>30</xdr:row>
      <xdr:rowOff>57149</xdr:rowOff>
    </xdr:from>
    <xdr:to>
      <xdr:col>50</xdr:col>
      <xdr:colOff>238124</xdr:colOff>
      <xdr:row>32</xdr:row>
      <xdr:rowOff>114300</xdr:rowOff>
    </xdr:to>
    <xdr:sp macro="" textlink="">
      <xdr:nvSpPr>
        <xdr:cNvPr id="76" name="四角形吹き出し 75">
          <a:extLst>
            <a:ext uri="{FF2B5EF4-FFF2-40B4-BE49-F238E27FC236}">
              <a16:creationId xmlns:a16="http://schemas.microsoft.com/office/drawing/2014/main" id="{00000000-0008-0000-0000-00004C000000}"/>
            </a:ext>
          </a:extLst>
        </xdr:cNvPr>
        <xdr:cNvSpPr/>
      </xdr:nvSpPr>
      <xdr:spPr>
        <a:xfrm>
          <a:off x="7058024" y="6315074"/>
          <a:ext cx="4657725" cy="523876"/>
        </a:xfrm>
        <a:prstGeom prst="wedgeRectCallout">
          <a:avLst>
            <a:gd name="adj1" fmla="val -60266"/>
            <a:gd name="adj2" fmla="val 3065"/>
          </a:avLst>
        </a:prstGeom>
        <a:solidFill>
          <a:schemeClr val="bg1"/>
        </a:solidFill>
        <a:ln>
          <a:solidFill>
            <a:schemeClr val="tx1"/>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tIns="36000" bIns="0" rtlCol="0" anchor="t"/>
        <a:lstStyle/>
        <a:p>
          <a:pPr algn="l"/>
          <a:r>
            <a:rPr kumimoji="1" lang="ja-JP" altLang="en-US" sz="1100">
              <a:solidFill>
                <a:schemeClr val="tx1"/>
              </a:solidFill>
            </a:rPr>
            <a:t>受変電設備のエネルギー使用比率は、変圧器等の電力損失分を記入して下さい。</a:t>
          </a:r>
          <a:endParaRPr kumimoji="1" lang="en-US" altLang="ja-JP" sz="1100">
            <a:solidFill>
              <a:schemeClr val="tx1"/>
            </a:solidFill>
          </a:endParaRPr>
        </a:p>
      </xdr:txBody>
    </xdr:sp>
    <xdr:clientData/>
  </xdr:twoCellAnchor>
  <xdr:twoCellAnchor>
    <xdr:from>
      <xdr:col>7</xdr:col>
      <xdr:colOff>28575</xdr:colOff>
      <xdr:row>86</xdr:row>
      <xdr:rowOff>28573</xdr:rowOff>
    </xdr:from>
    <xdr:to>
      <xdr:col>8</xdr:col>
      <xdr:colOff>389335</xdr:colOff>
      <xdr:row>86</xdr:row>
      <xdr:rowOff>342898</xdr:rowOff>
    </xdr:to>
    <xdr:sp macro="" textlink="">
      <xdr:nvSpPr>
        <xdr:cNvPr id="20" name="テキスト ボックス 19">
          <a:hlinkClick xmlns:r="http://schemas.openxmlformats.org/officeDocument/2006/relationships" r:id="rId4"/>
          <a:extLst>
            <a:ext uri="{FF2B5EF4-FFF2-40B4-BE49-F238E27FC236}">
              <a16:creationId xmlns:a16="http://schemas.microsoft.com/office/drawing/2014/main" id="{00000000-0008-0000-0000-000014000000}"/>
            </a:ext>
          </a:extLst>
        </xdr:cNvPr>
        <xdr:cNvSpPr txBox="1"/>
      </xdr:nvSpPr>
      <xdr:spPr>
        <a:xfrm>
          <a:off x="3433763" y="18733292"/>
          <a:ext cx="67627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kumimoji="1" lang="ja-JP" altLang="en-US" sz="1100" u="sng">
              <a:solidFill>
                <a:srgbClr val="0070C0"/>
              </a:solidFill>
              <a:latin typeface="BIZ UDP明朝 Medium" panose="02020500000000000000" pitchFamily="18" charset="-128"/>
              <a:ea typeface="BIZ UDP明朝 Medium" panose="02020500000000000000" pitchFamily="18" charset="-128"/>
            </a:rPr>
            <a:t>詳細</a:t>
          </a:r>
        </a:p>
      </xdr:txBody>
    </xdr:sp>
    <xdr:clientData/>
  </xdr:twoCellAnchor>
  <xdr:twoCellAnchor>
    <xdr:from>
      <xdr:col>7</xdr:col>
      <xdr:colOff>28575</xdr:colOff>
      <xdr:row>87</xdr:row>
      <xdr:rowOff>28573</xdr:rowOff>
    </xdr:from>
    <xdr:to>
      <xdr:col>8</xdr:col>
      <xdr:colOff>390525</xdr:colOff>
      <xdr:row>87</xdr:row>
      <xdr:rowOff>342898</xdr:rowOff>
    </xdr:to>
    <xdr:sp macro="" textlink="">
      <xdr:nvSpPr>
        <xdr:cNvPr id="21" name="テキスト ボックス 20">
          <a:hlinkClick xmlns:r="http://schemas.openxmlformats.org/officeDocument/2006/relationships" r:id="rId5"/>
          <a:extLst>
            <a:ext uri="{FF2B5EF4-FFF2-40B4-BE49-F238E27FC236}">
              <a16:creationId xmlns:a16="http://schemas.microsoft.com/office/drawing/2014/main" id="{00000000-0008-0000-0000-000015000000}"/>
            </a:ext>
          </a:extLst>
        </xdr:cNvPr>
        <xdr:cNvSpPr txBox="1"/>
      </xdr:nvSpPr>
      <xdr:spPr>
        <a:xfrm>
          <a:off x="3433763" y="19102386"/>
          <a:ext cx="67746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kumimoji="1" lang="ja-JP" altLang="en-US" sz="1100" u="sng">
              <a:solidFill>
                <a:srgbClr val="0070C0"/>
              </a:solidFill>
              <a:latin typeface="BIZ UDP明朝 Medium" panose="02020500000000000000" pitchFamily="18" charset="-128"/>
              <a:ea typeface="BIZ UDP明朝 Medium" panose="02020500000000000000" pitchFamily="18" charset="-128"/>
            </a:rPr>
            <a:t>詳細</a:t>
          </a:r>
        </a:p>
      </xdr:txBody>
    </xdr:sp>
    <xdr:clientData/>
  </xdr:twoCellAnchor>
  <xdr:twoCellAnchor>
    <xdr:from>
      <xdr:col>7</xdr:col>
      <xdr:colOff>28575</xdr:colOff>
      <xdr:row>88</xdr:row>
      <xdr:rowOff>28574</xdr:rowOff>
    </xdr:from>
    <xdr:to>
      <xdr:col>8</xdr:col>
      <xdr:colOff>390525</xdr:colOff>
      <xdr:row>88</xdr:row>
      <xdr:rowOff>342899</xdr:rowOff>
    </xdr:to>
    <xdr:sp macro="" textlink="">
      <xdr:nvSpPr>
        <xdr:cNvPr id="22" name="テキスト ボックス 21">
          <a:hlinkClick xmlns:r="http://schemas.openxmlformats.org/officeDocument/2006/relationships" r:id="rId6"/>
          <a:extLst>
            <a:ext uri="{FF2B5EF4-FFF2-40B4-BE49-F238E27FC236}">
              <a16:creationId xmlns:a16="http://schemas.microsoft.com/office/drawing/2014/main" id="{00000000-0008-0000-0000-000016000000}"/>
            </a:ext>
          </a:extLst>
        </xdr:cNvPr>
        <xdr:cNvSpPr txBox="1"/>
      </xdr:nvSpPr>
      <xdr:spPr>
        <a:xfrm>
          <a:off x="3433763" y="19471480"/>
          <a:ext cx="67746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kumimoji="1" lang="ja-JP" altLang="en-US" sz="1100" u="sng">
              <a:solidFill>
                <a:srgbClr val="0070C0"/>
              </a:solidFill>
              <a:latin typeface="BIZ UDP明朝 Medium" panose="02020500000000000000" pitchFamily="18" charset="-128"/>
              <a:ea typeface="BIZ UDP明朝 Medium" panose="02020500000000000000" pitchFamily="18" charset="-128"/>
            </a:rPr>
            <a:t>詳細</a:t>
          </a:r>
        </a:p>
      </xdr:txBody>
    </xdr:sp>
    <xdr:clientData/>
  </xdr:twoCellAnchor>
  <xdr:twoCellAnchor>
    <xdr:from>
      <xdr:col>7</xdr:col>
      <xdr:colOff>28575</xdr:colOff>
      <xdr:row>89</xdr:row>
      <xdr:rowOff>28574</xdr:rowOff>
    </xdr:from>
    <xdr:to>
      <xdr:col>8</xdr:col>
      <xdr:colOff>390525</xdr:colOff>
      <xdr:row>89</xdr:row>
      <xdr:rowOff>342899</xdr:rowOff>
    </xdr:to>
    <xdr:sp macro="" textlink="">
      <xdr:nvSpPr>
        <xdr:cNvPr id="24" name="テキスト ボックス 23">
          <a:hlinkClick xmlns:r="http://schemas.openxmlformats.org/officeDocument/2006/relationships" r:id="rId7"/>
          <a:extLst>
            <a:ext uri="{FF2B5EF4-FFF2-40B4-BE49-F238E27FC236}">
              <a16:creationId xmlns:a16="http://schemas.microsoft.com/office/drawing/2014/main" id="{00000000-0008-0000-0000-000018000000}"/>
            </a:ext>
          </a:extLst>
        </xdr:cNvPr>
        <xdr:cNvSpPr txBox="1"/>
      </xdr:nvSpPr>
      <xdr:spPr>
        <a:xfrm>
          <a:off x="3433763" y="19840574"/>
          <a:ext cx="67746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kumimoji="1" lang="ja-JP" altLang="en-US" sz="1100" u="sng">
              <a:solidFill>
                <a:srgbClr val="0070C0"/>
              </a:solidFill>
              <a:latin typeface="BIZ UDP明朝 Medium" panose="02020500000000000000" pitchFamily="18" charset="-128"/>
              <a:ea typeface="BIZ UDP明朝 Medium" panose="02020500000000000000" pitchFamily="18" charset="-128"/>
            </a:rPr>
            <a:t>詳細</a:t>
          </a:r>
        </a:p>
      </xdr:txBody>
    </xdr:sp>
    <xdr:clientData/>
  </xdr:twoCellAnchor>
  <xdr:twoCellAnchor>
    <xdr:from>
      <xdr:col>7</xdr:col>
      <xdr:colOff>28575</xdr:colOff>
      <xdr:row>90</xdr:row>
      <xdr:rowOff>28574</xdr:rowOff>
    </xdr:from>
    <xdr:to>
      <xdr:col>8</xdr:col>
      <xdr:colOff>390525</xdr:colOff>
      <xdr:row>90</xdr:row>
      <xdr:rowOff>342899</xdr:rowOff>
    </xdr:to>
    <xdr:sp macro="" textlink="">
      <xdr:nvSpPr>
        <xdr:cNvPr id="25" name="テキスト ボックス 24">
          <a:hlinkClick xmlns:r="http://schemas.openxmlformats.org/officeDocument/2006/relationships" r:id="rId8"/>
          <a:extLst>
            <a:ext uri="{FF2B5EF4-FFF2-40B4-BE49-F238E27FC236}">
              <a16:creationId xmlns:a16="http://schemas.microsoft.com/office/drawing/2014/main" id="{00000000-0008-0000-0000-000019000000}"/>
            </a:ext>
          </a:extLst>
        </xdr:cNvPr>
        <xdr:cNvSpPr txBox="1"/>
      </xdr:nvSpPr>
      <xdr:spPr>
        <a:xfrm>
          <a:off x="3433763" y="20209668"/>
          <a:ext cx="67746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kumimoji="1" lang="ja-JP" altLang="en-US" sz="1100" u="sng">
              <a:solidFill>
                <a:srgbClr val="0070C0"/>
              </a:solidFill>
              <a:latin typeface="BIZ UDP明朝 Medium" panose="02020500000000000000" pitchFamily="18" charset="-128"/>
              <a:ea typeface="BIZ UDP明朝 Medium" panose="02020500000000000000" pitchFamily="18" charset="-128"/>
            </a:rPr>
            <a:t>詳細</a:t>
          </a:r>
        </a:p>
      </xdr:txBody>
    </xdr:sp>
    <xdr:clientData/>
  </xdr:twoCellAnchor>
  <xdr:twoCellAnchor>
    <xdr:from>
      <xdr:col>7</xdr:col>
      <xdr:colOff>28575</xdr:colOff>
      <xdr:row>91</xdr:row>
      <xdr:rowOff>28574</xdr:rowOff>
    </xdr:from>
    <xdr:to>
      <xdr:col>8</xdr:col>
      <xdr:colOff>390525</xdr:colOff>
      <xdr:row>91</xdr:row>
      <xdr:rowOff>342899</xdr:rowOff>
    </xdr:to>
    <xdr:sp macro="" textlink="">
      <xdr:nvSpPr>
        <xdr:cNvPr id="26" name="テキスト ボックス 25">
          <a:hlinkClick xmlns:r="http://schemas.openxmlformats.org/officeDocument/2006/relationships" r:id="rId9"/>
          <a:extLst>
            <a:ext uri="{FF2B5EF4-FFF2-40B4-BE49-F238E27FC236}">
              <a16:creationId xmlns:a16="http://schemas.microsoft.com/office/drawing/2014/main" id="{00000000-0008-0000-0000-00001A000000}"/>
            </a:ext>
          </a:extLst>
        </xdr:cNvPr>
        <xdr:cNvSpPr txBox="1"/>
      </xdr:nvSpPr>
      <xdr:spPr>
        <a:xfrm>
          <a:off x="3433763" y="20578762"/>
          <a:ext cx="67746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kumimoji="1" lang="ja-JP" altLang="en-US" sz="1100" u="sng">
              <a:solidFill>
                <a:srgbClr val="0070C0"/>
              </a:solidFill>
              <a:latin typeface="BIZ UDP明朝 Medium" panose="02020500000000000000" pitchFamily="18" charset="-128"/>
              <a:ea typeface="BIZ UDP明朝 Medium" panose="02020500000000000000" pitchFamily="18" charset="-128"/>
            </a:rPr>
            <a:t>詳細</a:t>
          </a:r>
        </a:p>
      </xdr:txBody>
    </xdr:sp>
    <xdr:clientData/>
  </xdr:twoCellAnchor>
  <xdr:twoCellAnchor>
    <xdr:from>
      <xdr:col>7</xdr:col>
      <xdr:colOff>28575</xdr:colOff>
      <xdr:row>92</xdr:row>
      <xdr:rowOff>28575</xdr:rowOff>
    </xdr:from>
    <xdr:to>
      <xdr:col>8</xdr:col>
      <xdr:colOff>390525</xdr:colOff>
      <xdr:row>92</xdr:row>
      <xdr:rowOff>342900</xdr:rowOff>
    </xdr:to>
    <xdr:sp macro="" textlink="">
      <xdr:nvSpPr>
        <xdr:cNvPr id="27" name="テキスト ボックス 26">
          <a:hlinkClick xmlns:r="http://schemas.openxmlformats.org/officeDocument/2006/relationships" r:id="rId10"/>
          <a:extLst>
            <a:ext uri="{FF2B5EF4-FFF2-40B4-BE49-F238E27FC236}">
              <a16:creationId xmlns:a16="http://schemas.microsoft.com/office/drawing/2014/main" id="{00000000-0008-0000-0000-00001B000000}"/>
            </a:ext>
          </a:extLst>
        </xdr:cNvPr>
        <xdr:cNvSpPr txBox="1"/>
      </xdr:nvSpPr>
      <xdr:spPr>
        <a:xfrm>
          <a:off x="3433763" y="20947856"/>
          <a:ext cx="67746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kumimoji="1" lang="ja-JP" altLang="en-US" sz="1100" u="sng">
              <a:solidFill>
                <a:srgbClr val="0070C0"/>
              </a:solidFill>
              <a:latin typeface="BIZ UDP明朝 Medium" panose="02020500000000000000" pitchFamily="18" charset="-128"/>
              <a:ea typeface="BIZ UDP明朝 Medium" panose="02020500000000000000" pitchFamily="18" charset="-128"/>
            </a:rPr>
            <a:t>詳細</a:t>
          </a:r>
        </a:p>
      </xdr:txBody>
    </xdr:sp>
    <xdr:clientData/>
  </xdr:twoCellAnchor>
  <xdr:twoCellAnchor>
    <xdr:from>
      <xdr:col>7</xdr:col>
      <xdr:colOff>28575</xdr:colOff>
      <xdr:row>93</xdr:row>
      <xdr:rowOff>28575</xdr:rowOff>
    </xdr:from>
    <xdr:to>
      <xdr:col>8</xdr:col>
      <xdr:colOff>390525</xdr:colOff>
      <xdr:row>93</xdr:row>
      <xdr:rowOff>342900</xdr:rowOff>
    </xdr:to>
    <xdr:sp macro="" textlink="">
      <xdr:nvSpPr>
        <xdr:cNvPr id="28" name="テキスト ボックス 27">
          <a:hlinkClick xmlns:r="http://schemas.openxmlformats.org/officeDocument/2006/relationships" r:id="rId11"/>
          <a:extLst>
            <a:ext uri="{FF2B5EF4-FFF2-40B4-BE49-F238E27FC236}">
              <a16:creationId xmlns:a16="http://schemas.microsoft.com/office/drawing/2014/main" id="{00000000-0008-0000-0000-00001C000000}"/>
            </a:ext>
          </a:extLst>
        </xdr:cNvPr>
        <xdr:cNvSpPr txBox="1"/>
      </xdr:nvSpPr>
      <xdr:spPr>
        <a:xfrm>
          <a:off x="3433763" y="21316950"/>
          <a:ext cx="67746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kumimoji="1" lang="ja-JP" altLang="en-US" sz="1100" u="sng">
              <a:solidFill>
                <a:srgbClr val="0070C0"/>
              </a:solidFill>
              <a:latin typeface="BIZ UDP明朝 Medium" panose="02020500000000000000" pitchFamily="18" charset="-128"/>
              <a:ea typeface="BIZ UDP明朝 Medium" panose="02020500000000000000" pitchFamily="18" charset="-128"/>
            </a:rPr>
            <a:t>詳細</a:t>
          </a:r>
        </a:p>
      </xdr:txBody>
    </xdr:sp>
    <xdr:clientData/>
  </xdr:twoCellAnchor>
  <xdr:twoCellAnchor>
    <xdr:from>
      <xdr:col>7</xdr:col>
      <xdr:colOff>28575</xdr:colOff>
      <xdr:row>94</xdr:row>
      <xdr:rowOff>28575</xdr:rowOff>
    </xdr:from>
    <xdr:to>
      <xdr:col>8</xdr:col>
      <xdr:colOff>390525</xdr:colOff>
      <xdr:row>94</xdr:row>
      <xdr:rowOff>342900</xdr:rowOff>
    </xdr:to>
    <xdr:sp macro="" textlink="">
      <xdr:nvSpPr>
        <xdr:cNvPr id="29" name="テキスト ボックス 28">
          <a:hlinkClick xmlns:r="http://schemas.openxmlformats.org/officeDocument/2006/relationships" r:id="rId12"/>
          <a:extLst>
            <a:ext uri="{FF2B5EF4-FFF2-40B4-BE49-F238E27FC236}">
              <a16:creationId xmlns:a16="http://schemas.microsoft.com/office/drawing/2014/main" id="{00000000-0008-0000-0000-00001D000000}"/>
            </a:ext>
          </a:extLst>
        </xdr:cNvPr>
        <xdr:cNvSpPr txBox="1"/>
      </xdr:nvSpPr>
      <xdr:spPr>
        <a:xfrm>
          <a:off x="3433763" y="21686044"/>
          <a:ext cx="67746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kumimoji="1" lang="ja-JP" altLang="en-US" sz="1100" u="sng">
              <a:solidFill>
                <a:srgbClr val="0070C0"/>
              </a:solidFill>
              <a:latin typeface="BIZ UDP明朝 Medium" panose="02020500000000000000" pitchFamily="18" charset="-128"/>
              <a:ea typeface="BIZ UDP明朝 Medium" panose="02020500000000000000" pitchFamily="18" charset="-128"/>
            </a:rPr>
            <a:t>詳細</a:t>
          </a:r>
        </a:p>
      </xdr:txBody>
    </xdr:sp>
    <xdr:clientData/>
  </xdr:twoCellAnchor>
  <xdr:twoCellAnchor>
    <xdr:from>
      <xdr:col>7</xdr:col>
      <xdr:colOff>28575</xdr:colOff>
      <xdr:row>95</xdr:row>
      <xdr:rowOff>28575</xdr:rowOff>
    </xdr:from>
    <xdr:to>
      <xdr:col>8</xdr:col>
      <xdr:colOff>390525</xdr:colOff>
      <xdr:row>95</xdr:row>
      <xdr:rowOff>342900</xdr:rowOff>
    </xdr:to>
    <xdr:sp macro="" textlink="">
      <xdr:nvSpPr>
        <xdr:cNvPr id="30" name="テキスト ボックス 29">
          <a:hlinkClick xmlns:r="http://schemas.openxmlformats.org/officeDocument/2006/relationships" r:id="rId13"/>
          <a:extLst>
            <a:ext uri="{FF2B5EF4-FFF2-40B4-BE49-F238E27FC236}">
              <a16:creationId xmlns:a16="http://schemas.microsoft.com/office/drawing/2014/main" id="{00000000-0008-0000-0000-00001E000000}"/>
            </a:ext>
          </a:extLst>
        </xdr:cNvPr>
        <xdr:cNvSpPr txBox="1"/>
      </xdr:nvSpPr>
      <xdr:spPr>
        <a:xfrm>
          <a:off x="3433763" y="22055138"/>
          <a:ext cx="67746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kumimoji="1" lang="ja-JP" altLang="en-US" sz="1100" u="sng">
              <a:solidFill>
                <a:srgbClr val="0070C0"/>
              </a:solidFill>
              <a:latin typeface="BIZ UDP明朝 Medium" panose="02020500000000000000" pitchFamily="18" charset="-128"/>
              <a:ea typeface="BIZ UDP明朝 Medium" panose="02020500000000000000" pitchFamily="18" charset="-128"/>
            </a:rPr>
            <a:t>詳細</a:t>
          </a:r>
        </a:p>
      </xdr:txBody>
    </xdr:sp>
    <xdr:clientData/>
  </xdr:twoCellAnchor>
  <xdr:twoCellAnchor>
    <xdr:from>
      <xdr:col>7</xdr:col>
      <xdr:colOff>28575</xdr:colOff>
      <xdr:row>96</xdr:row>
      <xdr:rowOff>28576</xdr:rowOff>
    </xdr:from>
    <xdr:to>
      <xdr:col>8</xdr:col>
      <xdr:colOff>390525</xdr:colOff>
      <xdr:row>96</xdr:row>
      <xdr:rowOff>342901</xdr:rowOff>
    </xdr:to>
    <xdr:sp macro="" textlink="">
      <xdr:nvSpPr>
        <xdr:cNvPr id="31" name="テキスト ボックス 30">
          <a:hlinkClick xmlns:r="http://schemas.openxmlformats.org/officeDocument/2006/relationships" r:id="rId14"/>
          <a:extLst>
            <a:ext uri="{FF2B5EF4-FFF2-40B4-BE49-F238E27FC236}">
              <a16:creationId xmlns:a16="http://schemas.microsoft.com/office/drawing/2014/main" id="{00000000-0008-0000-0000-00001F000000}"/>
            </a:ext>
          </a:extLst>
        </xdr:cNvPr>
        <xdr:cNvSpPr txBox="1"/>
      </xdr:nvSpPr>
      <xdr:spPr>
        <a:xfrm>
          <a:off x="3433763" y="22424232"/>
          <a:ext cx="67746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kumimoji="1" lang="ja-JP" altLang="en-US" sz="1100" u="sng">
              <a:solidFill>
                <a:srgbClr val="0070C0"/>
              </a:solidFill>
              <a:latin typeface="BIZ UDP明朝 Medium" panose="02020500000000000000" pitchFamily="18" charset="-128"/>
              <a:ea typeface="BIZ UDP明朝 Medium" panose="02020500000000000000" pitchFamily="18" charset="-128"/>
            </a:rPr>
            <a:t>詳細</a:t>
          </a:r>
        </a:p>
      </xdr:txBody>
    </xdr:sp>
    <xdr:clientData/>
  </xdr:twoCellAnchor>
  <xdr:twoCellAnchor>
    <xdr:from>
      <xdr:col>7</xdr:col>
      <xdr:colOff>28575</xdr:colOff>
      <xdr:row>97</xdr:row>
      <xdr:rowOff>28576</xdr:rowOff>
    </xdr:from>
    <xdr:to>
      <xdr:col>8</xdr:col>
      <xdr:colOff>390525</xdr:colOff>
      <xdr:row>97</xdr:row>
      <xdr:rowOff>342901</xdr:rowOff>
    </xdr:to>
    <xdr:sp macro="" textlink="">
      <xdr:nvSpPr>
        <xdr:cNvPr id="32" name="テキスト ボックス 31">
          <a:hlinkClick xmlns:r="http://schemas.openxmlformats.org/officeDocument/2006/relationships" r:id="rId15"/>
          <a:extLst>
            <a:ext uri="{FF2B5EF4-FFF2-40B4-BE49-F238E27FC236}">
              <a16:creationId xmlns:a16="http://schemas.microsoft.com/office/drawing/2014/main" id="{00000000-0008-0000-0000-000020000000}"/>
            </a:ext>
          </a:extLst>
        </xdr:cNvPr>
        <xdr:cNvSpPr txBox="1"/>
      </xdr:nvSpPr>
      <xdr:spPr>
        <a:xfrm>
          <a:off x="3433763" y="22793326"/>
          <a:ext cx="67746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kumimoji="1" lang="ja-JP" altLang="en-US" sz="1100" u="sng">
              <a:solidFill>
                <a:srgbClr val="0070C0"/>
              </a:solidFill>
              <a:latin typeface="BIZ UDP明朝 Medium" panose="02020500000000000000" pitchFamily="18" charset="-128"/>
              <a:ea typeface="BIZ UDP明朝 Medium" panose="02020500000000000000" pitchFamily="18" charset="-128"/>
            </a:rPr>
            <a:t>詳細</a:t>
          </a:r>
        </a:p>
      </xdr:txBody>
    </xdr:sp>
    <xdr:clientData/>
  </xdr:twoCellAnchor>
  <xdr:twoCellAnchor>
    <xdr:from>
      <xdr:col>7</xdr:col>
      <xdr:colOff>28575</xdr:colOff>
      <xdr:row>98</xdr:row>
      <xdr:rowOff>28576</xdr:rowOff>
    </xdr:from>
    <xdr:to>
      <xdr:col>8</xdr:col>
      <xdr:colOff>390525</xdr:colOff>
      <xdr:row>98</xdr:row>
      <xdr:rowOff>342901</xdr:rowOff>
    </xdr:to>
    <xdr:sp macro="" textlink="">
      <xdr:nvSpPr>
        <xdr:cNvPr id="33" name="テキスト ボックス 32">
          <a:hlinkClick xmlns:r="http://schemas.openxmlformats.org/officeDocument/2006/relationships" r:id="rId16"/>
          <a:extLst>
            <a:ext uri="{FF2B5EF4-FFF2-40B4-BE49-F238E27FC236}">
              <a16:creationId xmlns:a16="http://schemas.microsoft.com/office/drawing/2014/main" id="{00000000-0008-0000-0000-000021000000}"/>
            </a:ext>
          </a:extLst>
        </xdr:cNvPr>
        <xdr:cNvSpPr txBox="1"/>
      </xdr:nvSpPr>
      <xdr:spPr>
        <a:xfrm>
          <a:off x="3433763" y="23162420"/>
          <a:ext cx="67746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kumimoji="1" lang="ja-JP" altLang="en-US" sz="1100" u="sng">
              <a:solidFill>
                <a:srgbClr val="0070C0"/>
              </a:solidFill>
              <a:latin typeface="BIZ UDP明朝 Medium" panose="02020500000000000000" pitchFamily="18" charset="-128"/>
              <a:ea typeface="BIZ UDP明朝 Medium" panose="02020500000000000000" pitchFamily="18" charset="-128"/>
            </a:rPr>
            <a:t>詳細</a:t>
          </a:r>
        </a:p>
      </xdr:txBody>
    </xdr:sp>
    <xdr:clientData/>
  </xdr:twoCellAnchor>
  <xdr:twoCellAnchor>
    <xdr:from>
      <xdr:col>7</xdr:col>
      <xdr:colOff>28575</xdr:colOff>
      <xdr:row>99</xdr:row>
      <xdr:rowOff>28576</xdr:rowOff>
    </xdr:from>
    <xdr:to>
      <xdr:col>8</xdr:col>
      <xdr:colOff>390525</xdr:colOff>
      <xdr:row>99</xdr:row>
      <xdr:rowOff>342901</xdr:rowOff>
    </xdr:to>
    <xdr:sp macro="" textlink="">
      <xdr:nvSpPr>
        <xdr:cNvPr id="34" name="テキスト ボックス 33">
          <a:hlinkClick xmlns:r="http://schemas.openxmlformats.org/officeDocument/2006/relationships" r:id="rId17"/>
          <a:extLst>
            <a:ext uri="{FF2B5EF4-FFF2-40B4-BE49-F238E27FC236}">
              <a16:creationId xmlns:a16="http://schemas.microsoft.com/office/drawing/2014/main" id="{00000000-0008-0000-0000-000022000000}"/>
            </a:ext>
          </a:extLst>
        </xdr:cNvPr>
        <xdr:cNvSpPr txBox="1"/>
      </xdr:nvSpPr>
      <xdr:spPr>
        <a:xfrm>
          <a:off x="3433763" y="23531514"/>
          <a:ext cx="67746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kumimoji="1" lang="ja-JP" altLang="en-US" sz="1100" u="sng">
              <a:solidFill>
                <a:srgbClr val="0070C0"/>
              </a:solidFill>
              <a:latin typeface="BIZ UDP明朝 Medium" panose="02020500000000000000" pitchFamily="18" charset="-128"/>
              <a:ea typeface="BIZ UDP明朝 Medium" panose="02020500000000000000" pitchFamily="18" charset="-128"/>
            </a:rPr>
            <a:t>詳細</a:t>
          </a:r>
        </a:p>
      </xdr:txBody>
    </xdr:sp>
    <xdr:clientData/>
  </xdr:twoCellAnchor>
  <xdr:twoCellAnchor>
    <xdr:from>
      <xdr:col>7</xdr:col>
      <xdr:colOff>28575</xdr:colOff>
      <xdr:row>100</xdr:row>
      <xdr:rowOff>28577</xdr:rowOff>
    </xdr:from>
    <xdr:to>
      <xdr:col>8</xdr:col>
      <xdr:colOff>390525</xdr:colOff>
      <xdr:row>100</xdr:row>
      <xdr:rowOff>342902</xdr:rowOff>
    </xdr:to>
    <xdr:sp macro="" textlink="">
      <xdr:nvSpPr>
        <xdr:cNvPr id="35" name="テキスト ボックス 34">
          <a:hlinkClick xmlns:r="http://schemas.openxmlformats.org/officeDocument/2006/relationships" r:id="rId18"/>
          <a:extLst>
            <a:ext uri="{FF2B5EF4-FFF2-40B4-BE49-F238E27FC236}">
              <a16:creationId xmlns:a16="http://schemas.microsoft.com/office/drawing/2014/main" id="{00000000-0008-0000-0000-000023000000}"/>
            </a:ext>
          </a:extLst>
        </xdr:cNvPr>
        <xdr:cNvSpPr txBox="1"/>
      </xdr:nvSpPr>
      <xdr:spPr>
        <a:xfrm>
          <a:off x="3433763" y="23900608"/>
          <a:ext cx="67746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kumimoji="1" lang="ja-JP" altLang="en-US" sz="1100" u="sng">
              <a:solidFill>
                <a:srgbClr val="0070C0"/>
              </a:solidFill>
              <a:latin typeface="BIZ UDP明朝 Medium" panose="02020500000000000000" pitchFamily="18" charset="-128"/>
              <a:ea typeface="BIZ UDP明朝 Medium" panose="02020500000000000000" pitchFamily="18" charset="-128"/>
            </a:rPr>
            <a:t>詳細</a:t>
          </a:r>
        </a:p>
      </xdr:txBody>
    </xdr:sp>
    <xdr:clientData/>
  </xdr:twoCellAnchor>
  <xdr:twoCellAnchor>
    <xdr:from>
      <xdr:col>7</xdr:col>
      <xdr:colOff>28575</xdr:colOff>
      <xdr:row>101</xdr:row>
      <xdr:rowOff>28577</xdr:rowOff>
    </xdr:from>
    <xdr:to>
      <xdr:col>8</xdr:col>
      <xdr:colOff>390525</xdr:colOff>
      <xdr:row>101</xdr:row>
      <xdr:rowOff>342902</xdr:rowOff>
    </xdr:to>
    <xdr:sp macro="" textlink="">
      <xdr:nvSpPr>
        <xdr:cNvPr id="36" name="テキスト ボックス 35">
          <a:hlinkClick xmlns:r="http://schemas.openxmlformats.org/officeDocument/2006/relationships" r:id="rId19"/>
          <a:extLst>
            <a:ext uri="{FF2B5EF4-FFF2-40B4-BE49-F238E27FC236}">
              <a16:creationId xmlns:a16="http://schemas.microsoft.com/office/drawing/2014/main" id="{00000000-0008-0000-0000-000024000000}"/>
            </a:ext>
          </a:extLst>
        </xdr:cNvPr>
        <xdr:cNvSpPr txBox="1"/>
      </xdr:nvSpPr>
      <xdr:spPr>
        <a:xfrm>
          <a:off x="3433763" y="24269702"/>
          <a:ext cx="67746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kumimoji="1" lang="ja-JP" altLang="en-US" sz="1100" u="sng">
              <a:solidFill>
                <a:srgbClr val="0070C0"/>
              </a:solidFill>
              <a:latin typeface="BIZ UDP明朝 Medium" panose="02020500000000000000" pitchFamily="18" charset="-128"/>
              <a:ea typeface="BIZ UDP明朝 Medium" panose="02020500000000000000" pitchFamily="18" charset="-128"/>
            </a:rPr>
            <a:t>詳細</a:t>
          </a:r>
        </a:p>
      </xdr:txBody>
    </xdr:sp>
    <xdr:clientData/>
  </xdr:twoCellAnchor>
  <xdr:twoCellAnchor>
    <xdr:from>
      <xdr:col>7</xdr:col>
      <xdr:colOff>28575</xdr:colOff>
      <xdr:row>102</xdr:row>
      <xdr:rowOff>28577</xdr:rowOff>
    </xdr:from>
    <xdr:to>
      <xdr:col>8</xdr:col>
      <xdr:colOff>390525</xdr:colOff>
      <xdr:row>102</xdr:row>
      <xdr:rowOff>342902</xdr:rowOff>
    </xdr:to>
    <xdr:sp macro="" textlink="">
      <xdr:nvSpPr>
        <xdr:cNvPr id="37" name="テキスト ボックス 36">
          <a:hlinkClick xmlns:r="http://schemas.openxmlformats.org/officeDocument/2006/relationships" r:id="rId20"/>
          <a:extLst>
            <a:ext uri="{FF2B5EF4-FFF2-40B4-BE49-F238E27FC236}">
              <a16:creationId xmlns:a16="http://schemas.microsoft.com/office/drawing/2014/main" id="{00000000-0008-0000-0000-000025000000}"/>
            </a:ext>
          </a:extLst>
        </xdr:cNvPr>
        <xdr:cNvSpPr txBox="1"/>
      </xdr:nvSpPr>
      <xdr:spPr>
        <a:xfrm>
          <a:off x="3433763" y="24638796"/>
          <a:ext cx="67746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kumimoji="1" lang="ja-JP" altLang="en-US" sz="1100" u="sng">
              <a:solidFill>
                <a:srgbClr val="0070C0"/>
              </a:solidFill>
              <a:latin typeface="BIZ UDP明朝 Medium" panose="02020500000000000000" pitchFamily="18" charset="-128"/>
              <a:ea typeface="BIZ UDP明朝 Medium" panose="02020500000000000000" pitchFamily="18" charset="-128"/>
            </a:rPr>
            <a:t>詳細</a:t>
          </a:r>
        </a:p>
      </xdr:txBody>
    </xdr:sp>
    <xdr:clientData/>
  </xdr:twoCellAnchor>
  <xdr:twoCellAnchor>
    <xdr:from>
      <xdr:col>7</xdr:col>
      <xdr:colOff>28575</xdr:colOff>
      <xdr:row>103</xdr:row>
      <xdr:rowOff>28577</xdr:rowOff>
    </xdr:from>
    <xdr:to>
      <xdr:col>8</xdr:col>
      <xdr:colOff>390525</xdr:colOff>
      <xdr:row>103</xdr:row>
      <xdr:rowOff>342902</xdr:rowOff>
    </xdr:to>
    <xdr:sp macro="" textlink="">
      <xdr:nvSpPr>
        <xdr:cNvPr id="38" name="テキスト ボックス 37">
          <a:hlinkClick xmlns:r="http://schemas.openxmlformats.org/officeDocument/2006/relationships" r:id="rId21"/>
          <a:extLst>
            <a:ext uri="{FF2B5EF4-FFF2-40B4-BE49-F238E27FC236}">
              <a16:creationId xmlns:a16="http://schemas.microsoft.com/office/drawing/2014/main" id="{00000000-0008-0000-0000-000026000000}"/>
            </a:ext>
          </a:extLst>
        </xdr:cNvPr>
        <xdr:cNvSpPr txBox="1"/>
      </xdr:nvSpPr>
      <xdr:spPr>
        <a:xfrm>
          <a:off x="3433763" y="25007890"/>
          <a:ext cx="67746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kumimoji="1" lang="ja-JP" altLang="en-US" sz="1100" u="sng">
              <a:solidFill>
                <a:srgbClr val="0070C0"/>
              </a:solidFill>
              <a:latin typeface="BIZ UDP明朝 Medium" panose="02020500000000000000" pitchFamily="18" charset="-128"/>
              <a:ea typeface="BIZ UDP明朝 Medium" panose="02020500000000000000" pitchFamily="18" charset="-128"/>
            </a:rPr>
            <a:t>詳細</a:t>
          </a:r>
        </a:p>
      </xdr:txBody>
    </xdr:sp>
    <xdr:clientData/>
  </xdr:twoCellAnchor>
  <xdr:twoCellAnchor>
    <xdr:from>
      <xdr:col>7</xdr:col>
      <xdr:colOff>28575</xdr:colOff>
      <xdr:row>104</xdr:row>
      <xdr:rowOff>28578</xdr:rowOff>
    </xdr:from>
    <xdr:to>
      <xdr:col>8</xdr:col>
      <xdr:colOff>390525</xdr:colOff>
      <xdr:row>104</xdr:row>
      <xdr:rowOff>342903</xdr:rowOff>
    </xdr:to>
    <xdr:sp macro="" textlink="">
      <xdr:nvSpPr>
        <xdr:cNvPr id="39" name="テキスト ボックス 38">
          <a:hlinkClick xmlns:r="http://schemas.openxmlformats.org/officeDocument/2006/relationships" r:id="rId22"/>
          <a:extLst>
            <a:ext uri="{FF2B5EF4-FFF2-40B4-BE49-F238E27FC236}">
              <a16:creationId xmlns:a16="http://schemas.microsoft.com/office/drawing/2014/main" id="{00000000-0008-0000-0000-000027000000}"/>
            </a:ext>
          </a:extLst>
        </xdr:cNvPr>
        <xdr:cNvSpPr txBox="1"/>
      </xdr:nvSpPr>
      <xdr:spPr>
        <a:xfrm>
          <a:off x="3433763" y="25376984"/>
          <a:ext cx="67746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kumimoji="1" lang="ja-JP" altLang="en-US" sz="1100" u="sng">
              <a:solidFill>
                <a:srgbClr val="0070C0"/>
              </a:solidFill>
              <a:latin typeface="BIZ UDP明朝 Medium" panose="02020500000000000000" pitchFamily="18" charset="-128"/>
              <a:ea typeface="BIZ UDP明朝 Medium" panose="02020500000000000000" pitchFamily="18" charset="-128"/>
            </a:rPr>
            <a:t>詳細</a:t>
          </a:r>
        </a:p>
      </xdr:txBody>
    </xdr:sp>
    <xdr:clientData/>
  </xdr:twoCellAnchor>
  <xdr:twoCellAnchor>
    <xdr:from>
      <xdr:col>7</xdr:col>
      <xdr:colOff>28575</xdr:colOff>
      <xdr:row>105</xdr:row>
      <xdr:rowOff>28578</xdr:rowOff>
    </xdr:from>
    <xdr:to>
      <xdr:col>8</xdr:col>
      <xdr:colOff>390525</xdr:colOff>
      <xdr:row>105</xdr:row>
      <xdr:rowOff>342903</xdr:rowOff>
    </xdr:to>
    <xdr:sp macro="" textlink="">
      <xdr:nvSpPr>
        <xdr:cNvPr id="40" name="テキスト ボックス 39">
          <a:hlinkClick xmlns:r="http://schemas.openxmlformats.org/officeDocument/2006/relationships" r:id="rId23"/>
          <a:extLst>
            <a:ext uri="{FF2B5EF4-FFF2-40B4-BE49-F238E27FC236}">
              <a16:creationId xmlns:a16="http://schemas.microsoft.com/office/drawing/2014/main" id="{00000000-0008-0000-0000-000028000000}"/>
            </a:ext>
          </a:extLst>
        </xdr:cNvPr>
        <xdr:cNvSpPr txBox="1"/>
      </xdr:nvSpPr>
      <xdr:spPr>
        <a:xfrm>
          <a:off x="3433763" y="25746078"/>
          <a:ext cx="67746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kumimoji="1" lang="ja-JP" altLang="en-US" sz="1100" u="sng">
              <a:solidFill>
                <a:srgbClr val="0070C0"/>
              </a:solidFill>
              <a:latin typeface="BIZ UDP明朝 Medium" panose="02020500000000000000" pitchFamily="18" charset="-128"/>
              <a:ea typeface="BIZ UDP明朝 Medium" panose="02020500000000000000" pitchFamily="18" charset="-128"/>
            </a:rPr>
            <a:t>詳細</a:t>
          </a:r>
        </a:p>
      </xdr:txBody>
    </xdr:sp>
    <xdr:clientData/>
  </xdr:twoCellAnchor>
  <xdr:twoCellAnchor>
    <xdr:from>
      <xdr:col>7</xdr:col>
      <xdr:colOff>28575</xdr:colOff>
      <xdr:row>106</xdr:row>
      <xdr:rowOff>28578</xdr:rowOff>
    </xdr:from>
    <xdr:to>
      <xdr:col>8</xdr:col>
      <xdr:colOff>390525</xdr:colOff>
      <xdr:row>106</xdr:row>
      <xdr:rowOff>342903</xdr:rowOff>
    </xdr:to>
    <xdr:sp macro="" textlink="">
      <xdr:nvSpPr>
        <xdr:cNvPr id="41" name="テキスト ボックス 40">
          <a:hlinkClick xmlns:r="http://schemas.openxmlformats.org/officeDocument/2006/relationships" r:id="rId24"/>
          <a:extLst>
            <a:ext uri="{FF2B5EF4-FFF2-40B4-BE49-F238E27FC236}">
              <a16:creationId xmlns:a16="http://schemas.microsoft.com/office/drawing/2014/main" id="{00000000-0008-0000-0000-000029000000}"/>
            </a:ext>
          </a:extLst>
        </xdr:cNvPr>
        <xdr:cNvSpPr txBox="1"/>
      </xdr:nvSpPr>
      <xdr:spPr>
        <a:xfrm>
          <a:off x="3433763" y="26115172"/>
          <a:ext cx="67746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kumimoji="1" lang="ja-JP" altLang="en-US" sz="1100" u="sng">
              <a:solidFill>
                <a:srgbClr val="0070C0"/>
              </a:solidFill>
              <a:latin typeface="BIZ UDP明朝 Medium" panose="02020500000000000000" pitchFamily="18" charset="-128"/>
              <a:ea typeface="BIZ UDP明朝 Medium" panose="02020500000000000000" pitchFamily="18" charset="-128"/>
            </a:rPr>
            <a:t>詳細</a:t>
          </a:r>
        </a:p>
      </xdr:txBody>
    </xdr:sp>
    <xdr:clientData/>
  </xdr:twoCellAnchor>
  <xdr:twoCellAnchor>
    <xdr:from>
      <xdr:col>7</xdr:col>
      <xdr:colOff>28575</xdr:colOff>
      <xdr:row>107</xdr:row>
      <xdr:rowOff>28578</xdr:rowOff>
    </xdr:from>
    <xdr:to>
      <xdr:col>8</xdr:col>
      <xdr:colOff>390525</xdr:colOff>
      <xdr:row>107</xdr:row>
      <xdr:rowOff>342903</xdr:rowOff>
    </xdr:to>
    <xdr:sp macro="" textlink="">
      <xdr:nvSpPr>
        <xdr:cNvPr id="42" name="テキスト ボックス 41">
          <a:hlinkClick xmlns:r="http://schemas.openxmlformats.org/officeDocument/2006/relationships" r:id="rId25"/>
          <a:extLst>
            <a:ext uri="{FF2B5EF4-FFF2-40B4-BE49-F238E27FC236}">
              <a16:creationId xmlns:a16="http://schemas.microsoft.com/office/drawing/2014/main" id="{00000000-0008-0000-0000-00002A000000}"/>
            </a:ext>
          </a:extLst>
        </xdr:cNvPr>
        <xdr:cNvSpPr txBox="1"/>
      </xdr:nvSpPr>
      <xdr:spPr>
        <a:xfrm>
          <a:off x="3433763" y="26484266"/>
          <a:ext cx="67746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kumimoji="1" lang="ja-JP" altLang="en-US" sz="1100" u="sng">
              <a:solidFill>
                <a:srgbClr val="0070C0"/>
              </a:solidFill>
              <a:latin typeface="BIZ UDP明朝 Medium" panose="02020500000000000000" pitchFamily="18" charset="-128"/>
              <a:ea typeface="BIZ UDP明朝 Medium" panose="02020500000000000000" pitchFamily="18" charset="-128"/>
            </a:rPr>
            <a:t>詳細</a:t>
          </a:r>
        </a:p>
      </xdr:txBody>
    </xdr:sp>
    <xdr:clientData/>
  </xdr:twoCellAnchor>
  <xdr:twoCellAnchor>
    <xdr:from>
      <xdr:col>7</xdr:col>
      <xdr:colOff>28575</xdr:colOff>
      <xdr:row>108</xdr:row>
      <xdr:rowOff>28579</xdr:rowOff>
    </xdr:from>
    <xdr:to>
      <xdr:col>8</xdr:col>
      <xdr:colOff>390525</xdr:colOff>
      <xdr:row>108</xdr:row>
      <xdr:rowOff>342904</xdr:rowOff>
    </xdr:to>
    <xdr:sp macro="" textlink="">
      <xdr:nvSpPr>
        <xdr:cNvPr id="43" name="テキスト ボックス 42">
          <a:hlinkClick xmlns:r="http://schemas.openxmlformats.org/officeDocument/2006/relationships" r:id="rId26"/>
          <a:extLst>
            <a:ext uri="{FF2B5EF4-FFF2-40B4-BE49-F238E27FC236}">
              <a16:creationId xmlns:a16="http://schemas.microsoft.com/office/drawing/2014/main" id="{00000000-0008-0000-0000-00002B000000}"/>
            </a:ext>
          </a:extLst>
        </xdr:cNvPr>
        <xdr:cNvSpPr txBox="1"/>
      </xdr:nvSpPr>
      <xdr:spPr>
        <a:xfrm>
          <a:off x="3433763" y="26853360"/>
          <a:ext cx="67746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kumimoji="1" lang="ja-JP" altLang="en-US" sz="1100" u="sng">
              <a:solidFill>
                <a:srgbClr val="0070C0"/>
              </a:solidFill>
              <a:latin typeface="BIZ UDP明朝 Medium" panose="02020500000000000000" pitchFamily="18" charset="-128"/>
              <a:ea typeface="BIZ UDP明朝 Medium" panose="02020500000000000000" pitchFamily="18" charset="-128"/>
            </a:rPr>
            <a:t>詳細</a:t>
          </a:r>
        </a:p>
      </xdr:txBody>
    </xdr:sp>
    <xdr:clientData/>
  </xdr:twoCellAnchor>
  <xdr:twoCellAnchor>
    <xdr:from>
      <xdr:col>7</xdr:col>
      <xdr:colOff>28575</xdr:colOff>
      <xdr:row>109</xdr:row>
      <xdr:rowOff>28579</xdr:rowOff>
    </xdr:from>
    <xdr:to>
      <xdr:col>8</xdr:col>
      <xdr:colOff>390525</xdr:colOff>
      <xdr:row>109</xdr:row>
      <xdr:rowOff>342904</xdr:rowOff>
    </xdr:to>
    <xdr:sp macro="" textlink="">
      <xdr:nvSpPr>
        <xdr:cNvPr id="44" name="テキスト ボックス 43">
          <a:hlinkClick xmlns:r="http://schemas.openxmlformats.org/officeDocument/2006/relationships" r:id="rId27"/>
          <a:extLst>
            <a:ext uri="{FF2B5EF4-FFF2-40B4-BE49-F238E27FC236}">
              <a16:creationId xmlns:a16="http://schemas.microsoft.com/office/drawing/2014/main" id="{00000000-0008-0000-0000-00002C000000}"/>
            </a:ext>
          </a:extLst>
        </xdr:cNvPr>
        <xdr:cNvSpPr txBox="1"/>
      </xdr:nvSpPr>
      <xdr:spPr>
        <a:xfrm>
          <a:off x="3433763" y="27222454"/>
          <a:ext cx="67746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kumimoji="1" lang="ja-JP" altLang="en-US" sz="1100" u="sng">
              <a:solidFill>
                <a:srgbClr val="0070C0"/>
              </a:solidFill>
              <a:latin typeface="BIZ UDP明朝 Medium" panose="02020500000000000000" pitchFamily="18" charset="-128"/>
              <a:ea typeface="BIZ UDP明朝 Medium" panose="02020500000000000000" pitchFamily="18" charset="-128"/>
            </a:rPr>
            <a:t>詳細</a:t>
          </a:r>
        </a:p>
      </xdr:txBody>
    </xdr:sp>
    <xdr:clientData/>
  </xdr:twoCellAnchor>
  <xdr:twoCellAnchor>
    <xdr:from>
      <xdr:col>7</xdr:col>
      <xdr:colOff>28575</xdr:colOff>
      <xdr:row>110</xdr:row>
      <xdr:rowOff>28579</xdr:rowOff>
    </xdr:from>
    <xdr:to>
      <xdr:col>8</xdr:col>
      <xdr:colOff>390525</xdr:colOff>
      <xdr:row>110</xdr:row>
      <xdr:rowOff>342904</xdr:rowOff>
    </xdr:to>
    <xdr:sp macro="" textlink="">
      <xdr:nvSpPr>
        <xdr:cNvPr id="45" name="テキスト ボックス 44">
          <a:hlinkClick xmlns:r="http://schemas.openxmlformats.org/officeDocument/2006/relationships" r:id="rId28"/>
          <a:extLst>
            <a:ext uri="{FF2B5EF4-FFF2-40B4-BE49-F238E27FC236}">
              <a16:creationId xmlns:a16="http://schemas.microsoft.com/office/drawing/2014/main" id="{00000000-0008-0000-0000-00002D000000}"/>
            </a:ext>
          </a:extLst>
        </xdr:cNvPr>
        <xdr:cNvSpPr txBox="1"/>
      </xdr:nvSpPr>
      <xdr:spPr>
        <a:xfrm>
          <a:off x="3433763" y="27591548"/>
          <a:ext cx="67746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kumimoji="1" lang="ja-JP" altLang="en-US" sz="1100" u="sng">
              <a:solidFill>
                <a:srgbClr val="0070C0"/>
              </a:solidFill>
              <a:latin typeface="BIZ UDP明朝 Medium" panose="02020500000000000000" pitchFamily="18" charset="-128"/>
              <a:ea typeface="BIZ UDP明朝 Medium" panose="02020500000000000000" pitchFamily="18" charset="-128"/>
            </a:rPr>
            <a:t>詳細</a:t>
          </a:r>
        </a:p>
      </xdr:txBody>
    </xdr:sp>
    <xdr:clientData/>
  </xdr:twoCellAnchor>
  <xdr:twoCellAnchor>
    <xdr:from>
      <xdr:col>7</xdr:col>
      <xdr:colOff>28575</xdr:colOff>
      <xdr:row>111</xdr:row>
      <xdr:rowOff>28579</xdr:rowOff>
    </xdr:from>
    <xdr:to>
      <xdr:col>8</xdr:col>
      <xdr:colOff>390525</xdr:colOff>
      <xdr:row>111</xdr:row>
      <xdr:rowOff>342904</xdr:rowOff>
    </xdr:to>
    <xdr:sp macro="" textlink="">
      <xdr:nvSpPr>
        <xdr:cNvPr id="46" name="テキスト ボックス 45">
          <a:hlinkClick xmlns:r="http://schemas.openxmlformats.org/officeDocument/2006/relationships" r:id="rId29"/>
          <a:extLst>
            <a:ext uri="{FF2B5EF4-FFF2-40B4-BE49-F238E27FC236}">
              <a16:creationId xmlns:a16="http://schemas.microsoft.com/office/drawing/2014/main" id="{00000000-0008-0000-0000-00002E000000}"/>
            </a:ext>
          </a:extLst>
        </xdr:cNvPr>
        <xdr:cNvSpPr txBox="1"/>
      </xdr:nvSpPr>
      <xdr:spPr>
        <a:xfrm>
          <a:off x="3433763" y="27960642"/>
          <a:ext cx="67746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kumimoji="1" lang="ja-JP" altLang="en-US" sz="1100" u="sng">
              <a:solidFill>
                <a:srgbClr val="0070C0"/>
              </a:solidFill>
              <a:latin typeface="BIZ UDP明朝 Medium" panose="02020500000000000000" pitchFamily="18" charset="-128"/>
              <a:ea typeface="BIZ UDP明朝 Medium" panose="02020500000000000000" pitchFamily="18" charset="-128"/>
            </a:rPr>
            <a:t>詳細</a:t>
          </a:r>
        </a:p>
      </xdr:txBody>
    </xdr:sp>
    <xdr:clientData/>
  </xdr:twoCellAnchor>
  <xdr:twoCellAnchor>
    <xdr:from>
      <xdr:col>7</xdr:col>
      <xdr:colOff>28575</xdr:colOff>
      <xdr:row>112</xdr:row>
      <xdr:rowOff>28580</xdr:rowOff>
    </xdr:from>
    <xdr:to>
      <xdr:col>8</xdr:col>
      <xdr:colOff>390525</xdr:colOff>
      <xdr:row>112</xdr:row>
      <xdr:rowOff>342905</xdr:rowOff>
    </xdr:to>
    <xdr:sp macro="" textlink="">
      <xdr:nvSpPr>
        <xdr:cNvPr id="47" name="テキスト ボックス 46">
          <a:hlinkClick xmlns:r="http://schemas.openxmlformats.org/officeDocument/2006/relationships" r:id="rId30"/>
          <a:extLst>
            <a:ext uri="{FF2B5EF4-FFF2-40B4-BE49-F238E27FC236}">
              <a16:creationId xmlns:a16="http://schemas.microsoft.com/office/drawing/2014/main" id="{00000000-0008-0000-0000-00002F000000}"/>
            </a:ext>
          </a:extLst>
        </xdr:cNvPr>
        <xdr:cNvSpPr txBox="1"/>
      </xdr:nvSpPr>
      <xdr:spPr>
        <a:xfrm>
          <a:off x="3433763" y="28329736"/>
          <a:ext cx="67746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kumimoji="1" lang="ja-JP" altLang="en-US" sz="1100" u="sng">
              <a:solidFill>
                <a:srgbClr val="0070C0"/>
              </a:solidFill>
              <a:latin typeface="BIZ UDP明朝 Medium" panose="02020500000000000000" pitchFamily="18" charset="-128"/>
              <a:ea typeface="BIZ UDP明朝 Medium" panose="02020500000000000000" pitchFamily="18" charset="-128"/>
            </a:rPr>
            <a:t>詳細</a:t>
          </a:r>
        </a:p>
      </xdr:txBody>
    </xdr:sp>
    <xdr:clientData/>
  </xdr:twoCellAnchor>
  <xdr:twoCellAnchor>
    <xdr:from>
      <xdr:col>7</xdr:col>
      <xdr:colOff>28575</xdr:colOff>
      <xdr:row>113</xdr:row>
      <xdr:rowOff>28580</xdr:rowOff>
    </xdr:from>
    <xdr:to>
      <xdr:col>8</xdr:col>
      <xdr:colOff>390525</xdr:colOff>
      <xdr:row>113</xdr:row>
      <xdr:rowOff>342905</xdr:rowOff>
    </xdr:to>
    <xdr:sp macro="" textlink="">
      <xdr:nvSpPr>
        <xdr:cNvPr id="48" name="テキスト ボックス 47">
          <a:hlinkClick xmlns:r="http://schemas.openxmlformats.org/officeDocument/2006/relationships" r:id="rId31"/>
          <a:extLst>
            <a:ext uri="{FF2B5EF4-FFF2-40B4-BE49-F238E27FC236}">
              <a16:creationId xmlns:a16="http://schemas.microsoft.com/office/drawing/2014/main" id="{00000000-0008-0000-0000-000030000000}"/>
            </a:ext>
          </a:extLst>
        </xdr:cNvPr>
        <xdr:cNvSpPr txBox="1"/>
      </xdr:nvSpPr>
      <xdr:spPr>
        <a:xfrm>
          <a:off x="3433763" y="28698830"/>
          <a:ext cx="67746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kumimoji="1" lang="ja-JP" altLang="en-US" sz="1100" u="sng">
              <a:solidFill>
                <a:srgbClr val="0070C0"/>
              </a:solidFill>
              <a:latin typeface="BIZ UDP明朝 Medium" panose="02020500000000000000" pitchFamily="18" charset="-128"/>
              <a:ea typeface="BIZ UDP明朝 Medium" panose="02020500000000000000" pitchFamily="18" charset="-128"/>
            </a:rPr>
            <a:t>詳細</a:t>
          </a:r>
        </a:p>
      </xdr:txBody>
    </xdr:sp>
    <xdr:clientData/>
  </xdr:twoCellAnchor>
  <xdr:twoCellAnchor>
    <xdr:from>
      <xdr:col>7</xdr:col>
      <xdr:colOff>28575</xdr:colOff>
      <xdr:row>114</xdr:row>
      <xdr:rowOff>28580</xdr:rowOff>
    </xdr:from>
    <xdr:to>
      <xdr:col>8</xdr:col>
      <xdr:colOff>390525</xdr:colOff>
      <xdr:row>114</xdr:row>
      <xdr:rowOff>342905</xdr:rowOff>
    </xdr:to>
    <xdr:sp macro="" textlink="">
      <xdr:nvSpPr>
        <xdr:cNvPr id="49" name="テキスト ボックス 48">
          <a:hlinkClick xmlns:r="http://schemas.openxmlformats.org/officeDocument/2006/relationships" r:id="rId32"/>
          <a:extLst>
            <a:ext uri="{FF2B5EF4-FFF2-40B4-BE49-F238E27FC236}">
              <a16:creationId xmlns:a16="http://schemas.microsoft.com/office/drawing/2014/main" id="{00000000-0008-0000-0000-000031000000}"/>
            </a:ext>
          </a:extLst>
        </xdr:cNvPr>
        <xdr:cNvSpPr txBox="1"/>
      </xdr:nvSpPr>
      <xdr:spPr>
        <a:xfrm>
          <a:off x="3433763" y="29067924"/>
          <a:ext cx="67746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kumimoji="1" lang="ja-JP" altLang="en-US" sz="1100" u="sng">
              <a:solidFill>
                <a:srgbClr val="0070C0"/>
              </a:solidFill>
              <a:latin typeface="BIZ UDP明朝 Medium" panose="02020500000000000000" pitchFamily="18" charset="-128"/>
              <a:ea typeface="BIZ UDP明朝 Medium" panose="02020500000000000000" pitchFamily="18" charset="-128"/>
            </a:rPr>
            <a:t>詳細</a:t>
          </a:r>
        </a:p>
      </xdr:txBody>
    </xdr:sp>
    <xdr:clientData/>
  </xdr:twoCellAnchor>
  <xdr:twoCellAnchor>
    <xdr:from>
      <xdr:col>7</xdr:col>
      <xdr:colOff>28575</xdr:colOff>
      <xdr:row>115</xdr:row>
      <xdr:rowOff>28580</xdr:rowOff>
    </xdr:from>
    <xdr:to>
      <xdr:col>8</xdr:col>
      <xdr:colOff>390525</xdr:colOff>
      <xdr:row>115</xdr:row>
      <xdr:rowOff>342905</xdr:rowOff>
    </xdr:to>
    <xdr:sp macro="" textlink="">
      <xdr:nvSpPr>
        <xdr:cNvPr id="50" name="テキスト ボックス 49">
          <a:hlinkClick xmlns:r="http://schemas.openxmlformats.org/officeDocument/2006/relationships" r:id="rId33"/>
          <a:extLst>
            <a:ext uri="{FF2B5EF4-FFF2-40B4-BE49-F238E27FC236}">
              <a16:creationId xmlns:a16="http://schemas.microsoft.com/office/drawing/2014/main" id="{00000000-0008-0000-0000-000032000000}"/>
            </a:ext>
          </a:extLst>
        </xdr:cNvPr>
        <xdr:cNvSpPr txBox="1"/>
      </xdr:nvSpPr>
      <xdr:spPr>
        <a:xfrm>
          <a:off x="3433763" y="29437018"/>
          <a:ext cx="67746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kumimoji="1" lang="ja-JP" altLang="en-US" sz="1100" u="sng">
              <a:solidFill>
                <a:srgbClr val="0070C0"/>
              </a:solidFill>
              <a:latin typeface="BIZ UDP明朝 Medium" panose="02020500000000000000" pitchFamily="18" charset="-128"/>
              <a:ea typeface="BIZ UDP明朝 Medium" panose="02020500000000000000" pitchFamily="18" charset="-128"/>
            </a:rPr>
            <a:t>詳細</a:t>
          </a:r>
        </a:p>
      </xdr:txBody>
    </xdr:sp>
    <xdr:clientData/>
  </xdr:twoCellAnchor>
  <xdr:twoCellAnchor>
    <xdr:from>
      <xdr:col>7</xdr:col>
      <xdr:colOff>28575</xdr:colOff>
      <xdr:row>116</xdr:row>
      <xdr:rowOff>28581</xdr:rowOff>
    </xdr:from>
    <xdr:to>
      <xdr:col>8</xdr:col>
      <xdr:colOff>390525</xdr:colOff>
      <xdr:row>116</xdr:row>
      <xdr:rowOff>342906</xdr:rowOff>
    </xdr:to>
    <xdr:sp macro="" textlink="">
      <xdr:nvSpPr>
        <xdr:cNvPr id="51" name="テキスト ボックス 50">
          <a:hlinkClick xmlns:r="http://schemas.openxmlformats.org/officeDocument/2006/relationships" r:id="rId34"/>
          <a:extLst>
            <a:ext uri="{FF2B5EF4-FFF2-40B4-BE49-F238E27FC236}">
              <a16:creationId xmlns:a16="http://schemas.microsoft.com/office/drawing/2014/main" id="{00000000-0008-0000-0000-000033000000}"/>
            </a:ext>
          </a:extLst>
        </xdr:cNvPr>
        <xdr:cNvSpPr txBox="1"/>
      </xdr:nvSpPr>
      <xdr:spPr>
        <a:xfrm>
          <a:off x="3433763" y="29806112"/>
          <a:ext cx="67746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kumimoji="1" lang="ja-JP" altLang="en-US" sz="1100" u="sng">
              <a:solidFill>
                <a:srgbClr val="0070C0"/>
              </a:solidFill>
              <a:latin typeface="BIZ UDP明朝 Medium" panose="02020500000000000000" pitchFamily="18" charset="-128"/>
              <a:ea typeface="BIZ UDP明朝 Medium" panose="02020500000000000000" pitchFamily="18" charset="-128"/>
            </a:rPr>
            <a:t>詳細</a:t>
          </a:r>
        </a:p>
      </xdr:txBody>
    </xdr:sp>
    <xdr:clientData/>
  </xdr:twoCellAnchor>
  <xdr:twoCellAnchor>
    <xdr:from>
      <xdr:col>7</xdr:col>
      <xdr:colOff>28575</xdr:colOff>
      <xdr:row>117</xdr:row>
      <xdr:rowOff>28581</xdr:rowOff>
    </xdr:from>
    <xdr:to>
      <xdr:col>8</xdr:col>
      <xdr:colOff>390525</xdr:colOff>
      <xdr:row>117</xdr:row>
      <xdr:rowOff>342906</xdr:rowOff>
    </xdr:to>
    <xdr:sp macro="" textlink="">
      <xdr:nvSpPr>
        <xdr:cNvPr id="52" name="テキスト ボックス 51">
          <a:hlinkClick xmlns:r="http://schemas.openxmlformats.org/officeDocument/2006/relationships" r:id="rId35"/>
          <a:extLst>
            <a:ext uri="{FF2B5EF4-FFF2-40B4-BE49-F238E27FC236}">
              <a16:creationId xmlns:a16="http://schemas.microsoft.com/office/drawing/2014/main" id="{00000000-0008-0000-0000-000034000000}"/>
            </a:ext>
          </a:extLst>
        </xdr:cNvPr>
        <xdr:cNvSpPr txBox="1"/>
      </xdr:nvSpPr>
      <xdr:spPr>
        <a:xfrm>
          <a:off x="3433763" y="30175206"/>
          <a:ext cx="67746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kumimoji="1" lang="ja-JP" altLang="en-US" sz="1100" u="sng">
              <a:solidFill>
                <a:srgbClr val="0070C0"/>
              </a:solidFill>
              <a:latin typeface="BIZ UDP明朝 Medium" panose="02020500000000000000" pitchFamily="18" charset="-128"/>
              <a:ea typeface="BIZ UDP明朝 Medium" panose="02020500000000000000" pitchFamily="18" charset="-128"/>
            </a:rPr>
            <a:t>詳細</a:t>
          </a:r>
        </a:p>
      </xdr:txBody>
    </xdr:sp>
    <xdr:clientData/>
  </xdr:twoCellAnchor>
  <xdr:twoCellAnchor>
    <xdr:from>
      <xdr:col>7</xdr:col>
      <xdr:colOff>28575</xdr:colOff>
      <xdr:row>118</xdr:row>
      <xdr:rowOff>28581</xdr:rowOff>
    </xdr:from>
    <xdr:to>
      <xdr:col>8</xdr:col>
      <xdr:colOff>390525</xdr:colOff>
      <xdr:row>118</xdr:row>
      <xdr:rowOff>342906</xdr:rowOff>
    </xdr:to>
    <xdr:sp macro="" textlink="">
      <xdr:nvSpPr>
        <xdr:cNvPr id="53" name="テキスト ボックス 52">
          <a:hlinkClick xmlns:r="http://schemas.openxmlformats.org/officeDocument/2006/relationships" r:id="rId36"/>
          <a:extLst>
            <a:ext uri="{FF2B5EF4-FFF2-40B4-BE49-F238E27FC236}">
              <a16:creationId xmlns:a16="http://schemas.microsoft.com/office/drawing/2014/main" id="{00000000-0008-0000-0000-000035000000}"/>
            </a:ext>
          </a:extLst>
        </xdr:cNvPr>
        <xdr:cNvSpPr txBox="1"/>
      </xdr:nvSpPr>
      <xdr:spPr>
        <a:xfrm>
          <a:off x="3433763" y="30544300"/>
          <a:ext cx="67746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kumimoji="1" lang="ja-JP" altLang="en-US" sz="1100" u="sng">
              <a:solidFill>
                <a:srgbClr val="0070C0"/>
              </a:solidFill>
              <a:latin typeface="BIZ UDP明朝 Medium" panose="02020500000000000000" pitchFamily="18" charset="-128"/>
              <a:ea typeface="BIZ UDP明朝 Medium" panose="02020500000000000000" pitchFamily="18" charset="-128"/>
            </a:rPr>
            <a:t>詳細</a:t>
          </a:r>
        </a:p>
      </xdr:txBody>
    </xdr:sp>
    <xdr:clientData/>
  </xdr:twoCellAnchor>
  <xdr:twoCellAnchor>
    <xdr:from>
      <xdr:col>7</xdr:col>
      <xdr:colOff>28575</xdr:colOff>
      <xdr:row>119</xdr:row>
      <xdr:rowOff>28581</xdr:rowOff>
    </xdr:from>
    <xdr:to>
      <xdr:col>8</xdr:col>
      <xdr:colOff>390525</xdr:colOff>
      <xdr:row>119</xdr:row>
      <xdr:rowOff>342906</xdr:rowOff>
    </xdr:to>
    <xdr:sp macro="" textlink="">
      <xdr:nvSpPr>
        <xdr:cNvPr id="54" name="テキスト ボックス 53">
          <a:hlinkClick xmlns:r="http://schemas.openxmlformats.org/officeDocument/2006/relationships" r:id="rId37"/>
          <a:extLst>
            <a:ext uri="{FF2B5EF4-FFF2-40B4-BE49-F238E27FC236}">
              <a16:creationId xmlns:a16="http://schemas.microsoft.com/office/drawing/2014/main" id="{00000000-0008-0000-0000-000036000000}"/>
            </a:ext>
          </a:extLst>
        </xdr:cNvPr>
        <xdr:cNvSpPr txBox="1"/>
      </xdr:nvSpPr>
      <xdr:spPr>
        <a:xfrm>
          <a:off x="3433763" y="30913394"/>
          <a:ext cx="67746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kumimoji="1" lang="ja-JP" altLang="en-US" sz="1100" u="sng">
              <a:solidFill>
                <a:srgbClr val="0070C0"/>
              </a:solidFill>
              <a:latin typeface="BIZ UDP明朝 Medium" panose="02020500000000000000" pitchFamily="18" charset="-128"/>
              <a:ea typeface="BIZ UDP明朝 Medium" panose="02020500000000000000" pitchFamily="18" charset="-128"/>
            </a:rPr>
            <a:t>詳細</a:t>
          </a:r>
        </a:p>
      </xdr:txBody>
    </xdr:sp>
    <xdr:clientData/>
  </xdr:twoCellAnchor>
  <xdr:twoCellAnchor>
    <xdr:from>
      <xdr:col>7</xdr:col>
      <xdr:colOff>28575</xdr:colOff>
      <xdr:row>121</xdr:row>
      <xdr:rowOff>28582</xdr:rowOff>
    </xdr:from>
    <xdr:to>
      <xdr:col>8</xdr:col>
      <xdr:colOff>390525</xdr:colOff>
      <xdr:row>121</xdr:row>
      <xdr:rowOff>342907</xdr:rowOff>
    </xdr:to>
    <xdr:sp macro="" textlink="">
      <xdr:nvSpPr>
        <xdr:cNvPr id="56" name="テキスト ボックス 55">
          <a:hlinkClick xmlns:r="http://schemas.openxmlformats.org/officeDocument/2006/relationships" r:id="rId38"/>
          <a:extLst>
            <a:ext uri="{FF2B5EF4-FFF2-40B4-BE49-F238E27FC236}">
              <a16:creationId xmlns:a16="http://schemas.microsoft.com/office/drawing/2014/main" id="{00000000-0008-0000-0000-000038000000}"/>
            </a:ext>
          </a:extLst>
        </xdr:cNvPr>
        <xdr:cNvSpPr txBox="1"/>
      </xdr:nvSpPr>
      <xdr:spPr>
        <a:xfrm>
          <a:off x="3433763" y="31651582"/>
          <a:ext cx="67746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kumimoji="1" lang="ja-JP" altLang="en-US" sz="1100" u="sng">
              <a:solidFill>
                <a:srgbClr val="0070C0"/>
              </a:solidFill>
              <a:latin typeface="BIZ UDP明朝 Medium" panose="02020500000000000000" pitchFamily="18" charset="-128"/>
              <a:ea typeface="BIZ UDP明朝 Medium" panose="02020500000000000000" pitchFamily="18" charset="-128"/>
            </a:rPr>
            <a:t>詳細</a:t>
          </a:r>
        </a:p>
      </xdr:txBody>
    </xdr:sp>
    <xdr:clientData/>
  </xdr:twoCellAnchor>
  <xdr:twoCellAnchor>
    <xdr:from>
      <xdr:col>7</xdr:col>
      <xdr:colOff>28575</xdr:colOff>
      <xdr:row>122</xdr:row>
      <xdr:rowOff>28582</xdr:rowOff>
    </xdr:from>
    <xdr:to>
      <xdr:col>8</xdr:col>
      <xdr:colOff>390525</xdr:colOff>
      <xdr:row>122</xdr:row>
      <xdr:rowOff>342907</xdr:rowOff>
    </xdr:to>
    <xdr:sp macro="" textlink="">
      <xdr:nvSpPr>
        <xdr:cNvPr id="57" name="テキスト ボックス 56">
          <a:hlinkClick xmlns:r="http://schemas.openxmlformats.org/officeDocument/2006/relationships" r:id="rId39"/>
          <a:extLst>
            <a:ext uri="{FF2B5EF4-FFF2-40B4-BE49-F238E27FC236}">
              <a16:creationId xmlns:a16="http://schemas.microsoft.com/office/drawing/2014/main" id="{00000000-0008-0000-0000-000039000000}"/>
            </a:ext>
          </a:extLst>
        </xdr:cNvPr>
        <xdr:cNvSpPr txBox="1"/>
      </xdr:nvSpPr>
      <xdr:spPr>
        <a:xfrm>
          <a:off x="3433763" y="32020676"/>
          <a:ext cx="67746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kumimoji="1" lang="ja-JP" altLang="en-US" sz="1100" u="sng">
              <a:solidFill>
                <a:srgbClr val="0070C0"/>
              </a:solidFill>
              <a:latin typeface="BIZ UDP明朝 Medium" panose="02020500000000000000" pitchFamily="18" charset="-128"/>
              <a:ea typeface="BIZ UDP明朝 Medium" panose="02020500000000000000" pitchFamily="18" charset="-128"/>
            </a:rPr>
            <a:t>詳細</a:t>
          </a:r>
        </a:p>
      </xdr:txBody>
    </xdr:sp>
    <xdr:clientData/>
  </xdr:twoCellAnchor>
  <xdr:twoCellAnchor>
    <xdr:from>
      <xdr:col>7</xdr:col>
      <xdr:colOff>28575</xdr:colOff>
      <xdr:row>123</xdr:row>
      <xdr:rowOff>28582</xdr:rowOff>
    </xdr:from>
    <xdr:to>
      <xdr:col>8</xdr:col>
      <xdr:colOff>390525</xdr:colOff>
      <xdr:row>123</xdr:row>
      <xdr:rowOff>342907</xdr:rowOff>
    </xdr:to>
    <xdr:sp macro="" textlink="">
      <xdr:nvSpPr>
        <xdr:cNvPr id="58" name="テキスト ボックス 57">
          <a:hlinkClick xmlns:r="http://schemas.openxmlformats.org/officeDocument/2006/relationships" r:id="rId40"/>
          <a:extLst>
            <a:ext uri="{FF2B5EF4-FFF2-40B4-BE49-F238E27FC236}">
              <a16:creationId xmlns:a16="http://schemas.microsoft.com/office/drawing/2014/main" id="{00000000-0008-0000-0000-00003A000000}"/>
            </a:ext>
          </a:extLst>
        </xdr:cNvPr>
        <xdr:cNvSpPr txBox="1"/>
      </xdr:nvSpPr>
      <xdr:spPr>
        <a:xfrm>
          <a:off x="3433763" y="32389770"/>
          <a:ext cx="67746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kumimoji="1" lang="ja-JP" altLang="en-US" sz="1100" u="sng">
              <a:solidFill>
                <a:srgbClr val="0070C0"/>
              </a:solidFill>
              <a:latin typeface="BIZ UDP明朝 Medium" panose="02020500000000000000" pitchFamily="18" charset="-128"/>
              <a:ea typeface="BIZ UDP明朝 Medium" panose="02020500000000000000" pitchFamily="18" charset="-128"/>
            </a:rPr>
            <a:t>詳細</a:t>
          </a:r>
        </a:p>
      </xdr:txBody>
    </xdr:sp>
    <xdr:clientData/>
  </xdr:twoCellAnchor>
  <xdr:twoCellAnchor>
    <xdr:from>
      <xdr:col>7</xdr:col>
      <xdr:colOff>28575</xdr:colOff>
      <xdr:row>124</xdr:row>
      <xdr:rowOff>28583</xdr:rowOff>
    </xdr:from>
    <xdr:to>
      <xdr:col>8</xdr:col>
      <xdr:colOff>390525</xdr:colOff>
      <xdr:row>124</xdr:row>
      <xdr:rowOff>342908</xdr:rowOff>
    </xdr:to>
    <xdr:sp macro="" textlink="">
      <xdr:nvSpPr>
        <xdr:cNvPr id="59" name="テキスト ボックス 58">
          <a:hlinkClick xmlns:r="http://schemas.openxmlformats.org/officeDocument/2006/relationships" r:id="rId41"/>
          <a:extLst>
            <a:ext uri="{FF2B5EF4-FFF2-40B4-BE49-F238E27FC236}">
              <a16:creationId xmlns:a16="http://schemas.microsoft.com/office/drawing/2014/main" id="{00000000-0008-0000-0000-00003B000000}"/>
            </a:ext>
          </a:extLst>
        </xdr:cNvPr>
        <xdr:cNvSpPr txBox="1"/>
      </xdr:nvSpPr>
      <xdr:spPr>
        <a:xfrm>
          <a:off x="3433763" y="32758864"/>
          <a:ext cx="67746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kumimoji="1" lang="ja-JP" altLang="en-US" sz="1100" u="sng">
              <a:solidFill>
                <a:srgbClr val="0070C0"/>
              </a:solidFill>
              <a:latin typeface="BIZ UDP明朝 Medium" panose="02020500000000000000" pitchFamily="18" charset="-128"/>
              <a:ea typeface="BIZ UDP明朝 Medium" panose="02020500000000000000" pitchFamily="18" charset="-128"/>
            </a:rPr>
            <a:t>詳細</a:t>
          </a:r>
        </a:p>
      </xdr:txBody>
    </xdr:sp>
    <xdr:clientData/>
  </xdr:twoCellAnchor>
  <xdr:twoCellAnchor>
    <xdr:from>
      <xdr:col>7</xdr:col>
      <xdr:colOff>28575</xdr:colOff>
      <xdr:row>125</xdr:row>
      <xdr:rowOff>28583</xdr:rowOff>
    </xdr:from>
    <xdr:to>
      <xdr:col>8</xdr:col>
      <xdr:colOff>390525</xdr:colOff>
      <xdr:row>125</xdr:row>
      <xdr:rowOff>342908</xdr:rowOff>
    </xdr:to>
    <xdr:sp macro="" textlink="">
      <xdr:nvSpPr>
        <xdr:cNvPr id="60" name="テキスト ボックス 59">
          <a:hlinkClick xmlns:r="http://schemas.openxmlformats.org/officeDocument/2006/relationships" r:id="rId42"/>
          <a:extLst>
            <a:ext uri="{FF2B5EF4-FFF2-40B4-BE49-F238E27FC236}">
              <a16:creationId xmlns:a16="http://schemas.microsoft.com/office/drawing/2014/main" id="{00000000-0008-0000-0000-00003C000000}"/>
            </a:ext>
          </a:extLst>
        </xdr:cNvPr>
        <xdr:cNvSpPr txBox="1"/>
      </xdr:nvSpPr>
      <xdr:spPr>
        <a:xfrm>
          <a:off x="3433763" y="33127958"/>
          <a:ext cx="67746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kumimoji="1" lang="ja-JP" altLang="en-US" sz="1100" u="sng">
              <a:solidFill>
                <a:srgbClr val="0070C0"/>
              </a:solidFill>
              <a:latin typeface="BIZ UDP明朝 Medium" panose="02020500000000000000" pitchFamily="18" charset="-128"/>
              <a:ea typeface="BIZ UDP明朝 Medium" panose="02020500000000000000" pitchFamily="18" charset="-128"/>
            </a:rPr>
            <a:t>詳細</a:t>
          </a:r>
        </a:p>
      </xdr:txBody>
    </xdr:sp>
    <xdr:clientData/>
  </xdr:twoCellAnchor>
  <xdr:twoCellAnchor>
    <xdr:from>
      <xdr:col>7</xdr:col>
      <xdr:colOff>28575</xdr:colOff>
      <xdr:row>126</xdr:row>
      <xdr:rowOff>28583</xdr:rowOff>
    </xdr:from>
    <xdr:to>
      <xdr:col>8</xdr:col>
      <xdr:colOff>390525</xdr:colOff>
      <xdr:row>126</xdr:row>
      <xdr:rowOff>342908</xdr:rowOff>
    </xdr:to>
    <xdr:sp macro="" textlink="">
      <xdr:nvSpPr>
        <xdr:cNvPr id="61" name="テキスト ボックス 60">
          <a:hlinkClick xmlns:r="http://schemas.openxmlformats.org/officeDocument/2006/relationships" r:id="rId43"/>
          <a:extLst>
            <a:ext uri="{FF2B5EF4-FFF2-40B4-BE49-F238E27FC236}">
              <a16:creationId xmlns:a16="http://schemas.microsoft.com/office/drawing/2014/main" id="{00000000-0008-0000-0000-00003D000000}"/>
            </a:ext>
          </a:extLst>
        </xdr:cNvPr>
        <xdr:cNvSpPr txBox="1"/>
      </xdr:nvSpPr>
      <xdr:spPr>
        <a:xfrm>
          <a:off x="3433763" y="33497052"/>
          <a:ext cx="67746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kumimoji="1" lang="ja-JP" altLang="en-US" sz="1100" u="sng">
              <a:solidFill>
                <a:srgbClr val="0070C0"/>
              </a:solidFill>
              <a:latin typeface="BIZ UDP明朝 Medium" panose="02020500000000000000" pitchFamily="18" charset="-128"/>
              <a:ea typeface="BIZ UDP明朝 Medium" panose="02020500000000000000" pitchFamily="18" charset="-128"/>
            </a:rPr>
            <a:t>詳細</a:t>
          </a:r>
        </a:p>
      </xdr:txBody>
    </xdr:sp>
    <xdr:clientData/>
  </xdr:twoCellAnchor>
  <xdr:twoCellAnchor>
    <xdr:from>
      <xdr:col>7</xdr:col>
      <xdr:colOff>28575</xdr:colOff>
      <xdr:row>127</xdr:row>
      <xdr:rowOff>28583</xdr:rowOff>
    </xdr:from>
    <xdr:to>
      <xdr:col>8</xdr:col>
      <xdr:colOff>390525</xdr:colOff>
      <xdr:row>127</xdr:row>
      <xdr:rowOff>342908</xdr:rowOff>
    </xdr:to>
    <xdr:sp macro="" textlink="">
      <xdr:nvSpPr>
        <xdr:cNvPr id="62" name="テキスト ボックス 61">
          <a:hlinkClick xmlns:r="http://schemas.openxmlformats.org/officeDocument/2006/relationships" r:id="rId44"/>
          <a:extLst>
            <a:ext uri="{FF2B5EF4-FFF2-40B4-BE49-F238E27FC236}">
              <a16:creationId xmlns:a16="http://schemas.microsoft.com/office/drawing/2014/main" id="{00000000-0008-0000-0000-00003E000000}"/>
            </a:ext>
          </a:extLst>
        </xdr:cNvPr>
        <xdr:cNvSpPr txBox="1"/>
      </xdr:nvSpPr>
      <xdr:spPr>
        <a:xfrm>
          <a:off x="3433763" y="33866146"/>
          <a:ext cx="67746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kumimoji="1" lang="ja-JP" altLang="en-US" sz="1100" u="sng">
              <a:solidFill>
                <a:srgbClr val="0070C0"/>
              </a:solidFill>
              <a:latin typeface="BIZ UDP明朝 Medium" panose="02020500000000000000" pitchFamily="18" charset="-128"/>
              <a:ea typeface="BIZ UDP明朝 Medium" panose="02020500000000000000" pitchFamily="18" charset="-128"/>
            </a:rPr>
            <a:t>詳細</a:t>
          </a:r>
        </a:p>
      </xdr:txBody>
    </xdr:sp>
    <xdr:clientData/>
  </xdr:twoCellAnchor>
  <xdr:twoCellAnchor>
    <xdr:from>
      <xdr:col>7</xdr:col>
      <xdr:colOff>28575</xdr:colOff>
      <xdr:row>128</xdr:row>
      <xdr:rowOff>28584</xdr:rowOff>
    </xdr:from>
    <xdr:to>
      <xdr:col>8</xdr:col>
      <xdr:colOff>390525</xdr:colOff>
      <xdr:row>128</xdr:row>
      <xdr:rowOff>342909</xdr:rowOff>
    </xdr:to>
    <xdr:sp macro="" textlink="">
      <xdr:nvSpPr>
        <xdr:cNvPr id="63" name="テキスト ボックス 62">
          <a:hlinkClick xmlns:r="http://schemas.openxmlformats.org/officeDocument/2006/relationships" r:id="rId45"/>
          <a:extLst>
            <a:ext uri="{FF2B5EF4-FFF2-40B4-BE49-F238E27FC236}">
              <a16:creationId xmlns:a16="http://schemas.microsoft.com/office/drawing/2014/main" id="{00000000-0008-0000-0000-00003F000000}"/>
            </a:ext>
          </a:extLst>
        </xdr:cNvPr>
        <xdr:cNvSpPr txBox="1"/>
      </xdr:nvSpPr>
      <xdr:spPr>
        <a:xfrm>
          <a:off x="3433763" y="34235240"/>
          <a:ext cx="67746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kumimoji="1" lang="ja-JP" altLang="en-US" sz="1100" u="sng">
              <a:solidFill>
                <a:srgbClr val="0070C0"/>
              </a:solidFill>
              <a:latin typeface="BIZ UDP明朝 Medium" panose="02020500000000000000" pitchFamily="18" charset="-128"/>
              <a:ea typeface="BIZ UDP明朝 Medium" panose="02020500000000000000" pitchFamily="18" charset="-128"/>
            </a:rPr>
            <a:t>詳細</a:t>
          </a:r>
        </a:p>
      </xdr:txBody>
    </xdr:sp>
    <xdr:clientData/>
  </xdr:twoCellAnchor>
  <xdr:twoCellAnchor>
    <xdr:from>
      <xdr:col>7</xdr:col>
      <xdr:colOff>28575</xdr:colOff>
      <xdr:row>129</xdr:row>
      <xdr:rowOff>28584</xdr:rowOff>
    </xdr:from>
    <xdr:to>
      <xdr:col>8</xdr:col>
      <xdr:colOff>390525</xdr:colOff>
      <xdr:row>129</xdr:row>
      <xdr:rowOff>342909</xdr:rowOff>
    </xdr:to>
    <xdr:sp macro="" textlink="">
      <xdr:nvSpPr>
        <xdr:cNvPr id="64" name="テキスト ボックス 63">
          <a:hlinkClick xmlns:r="http://schemas.openxmlformats.org/officeDocument/2006/relationships" r:id="rId46"/>
          <a:extLst>
            <a:ext uri="{FF2B5EF4-FFF2-40B4-BE49-F238E27FC236}">
              <a16:creationId xmlns:a16="http://schemas.microsoft.com/office/drawing/2014/main" id="{00000000-0008-0000-0000-000040000000}"/>
            </a:ext>
          </a:extLst>
        </xdr:cNvPr>
        <xdr:cNvSpPr txBox="1"/>
      </xdr:nvSpPr>
      <xdr:spPr>
        <a:xfrm>
          <a:off x="3433763" y="34604334"/>
          <a:ext cx="67746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kumimoji="1" lang="ja-JP" altLang="en-US" sz="1100" u="sng">
              <a:solidFill>
                <a:srgbClr val="0070C0"/>
              </a:solidFill>
              <a:latin typeface="BIZ UDP明朝 Medium" panose="02020500000000000000" pitchFamily="18" charset="-128"/>
              <a:ea typeface="BIZ UDP明朝 Medium" panose="02020500000000000000" pitchFamily="18" charset="-128"/>
            </a:rPr>
            <a:t>詳細</a:t>
          </a:r>
        </a:p>
      </xdr:txBody>
    </xdr:sp>
    <xdr:clientData/>
  </xdr:twoCellAnchor>
  <xdr:twoCellAnchor>
    <xdr:from>
      <xdr:col>7</xdr:col>
      <xdr:colOff>28575</xdr:colOff>
      <xdr:row>130</xdr:row>
      <xdr:rowOff>28573</xdr:rowOff>
    </xdr:from>
    <xdr:to>
      <xdr:col>8</xdr:col>
      <xdr:colOff>390525</xdr:colOff>
      <xdr:row>130</xdr:row>
      <xdr:rowOff>342898</xdr:rowOff>
    </xdr:to>
    <xdr:sp macro="" textlink="">
      <xdr:nvSpPr>
        <xdr:cNvPr id="65" name="テキスト ボックス 64">
          <a:hlinkClick xmlns:r="http://schemas.openxmlformats.org/officeDocument/2006/relationships" r:id="rId47"/>
          <a:extLst>
            <a:ext uri="{FF2B5EF4-FFF2-40B4-BE49-F238E27FC236}">
              <a16:creationId xmlns:a16="http://schemas.microsoft.com/office/drawing/2014/main" id="{00000000-0008-0000-0000-000041000000}"/>
            </a:ext>
          </a:extLst>
        </xdr:cNvPr>
        <xdr:cNvSpPr txBox="1"/>
      </xdr:nvSpPr>
      <xdr:spPr>
        <a:xfrm>
          <a:off x="3433763" y="34973417"/>
          <a:ext cx="67746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kumimoji="1" lang="ja-JP" altLang="en-US" sz="1100" u="sng">
              <a:solidFill>
                <a:srgbClr val="0070C0"/>
              </a:solidFill>
              <a:latin typeface="BIZ UDP明朝 Medium" panose="02020500000000000000" pitchFamily="18" charset="-128"/>
              <a:ea typeface="BIZ UDP明朝 Medium" panose="02020500000000000000" pitchFamily="18" charset="-128"/>
            </a:rPr>
            <a:t>詳細</a:t>
          </a:r>
        </a:p>
      </xdr:txBody>
    </xdr:sp>
    <xdr:clientData/>
  </xdr:twoCellAnchor>
  <xdr:twoCellAnchor>
    <xdr:from>
      <xdr:col>7</xdr:col>
      <xdr:colOff>28575</xdr:colOff>
      <xdr:row>131</xdr:row>
      <xdr:rowOff>28573</xdr:rowOff>
    </xdr:from>
    <xdr:to>
      <xdr:col>8</xdr:col>
      <xdr:colOff>390525</xdr:colOff>
      <xdr:row>131</xdr:row>
      <xdr:rowOff>342898</xdr:rowOff>
    </xdr:to>
    <xdr:sp macro="" textlink="">
      <xdr:nvSpPr>
        <xdr:cNvPr id="66" name="テキスト ボックス 65">
          <a:hlinkClick xmlns:r="http://schemas.openxmlformats.org/officeDocument/2006/relationships" r:id="rId48"/>
          <a:extLst>
            <a:ext uri="{FF2B5EF4-FFF2-40B4-BE49-F238E27FC236}">
              <a16:creationId xmlns:a16="http://schemas.microsoft.com/office/drawing/2014/main" id="{00000000-0008-0000-0000-000042000000}"/>
            </a:ext>
          </a:extLst>
        </xdr:cNvPr>
        <xdr:cNvSpPr txBox="1"/>
      </xdr:nvSpPr>
      <xdr:spPr>
        <a:xfrm>
          <a:off x="3433763" y="35354417"/>
          <a:ext cx="67746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kumimoji="1" lang="ja-JP" altLang="en-US" sz="1100" u="sng">
              <a:solidFill>
                <a:srgbClr val="0070C0"/>
              </a:solidFill>
              <a:latin typeface="BIZ UDP明朝 Medium" panose="02020500000000000000" pitchFamily="18" charset="-128"/>
              <a:ea typeface="BIZ UDP明朝 Medium" panose="02020500000000000000" pitchFamily="18" charset="-128"/>
            </a:rPr>
            <a:t>詳細</a:t>
          </a:r>
        </a:p>
      </xdr:txBody>
    </xdr:sp>
    <xdr:clientData/>
  </xdr:twoCellAnchor>
  <xdr:twoCellAnchor>
    <xdr:from>
      <xdr:col>7</xdr:col>
      <xdr:colOff>28575</xdr:colOff>
      <xdr:row>132</xdr:row>
      <xdr:rowOff>28573</xdr:rowOff>
    </xdr:from>
    <xdr:to>
      <xdr:col>8</xdr:col>
      <xdr:colOff>390525</xdr:colOff>
      <xdr:row>132</xdr:row>
      <xdr:rowOff>342898</xdr:rowOff>
    </xdr:to>
    <xdr:sp macro="" textlink="">
      <xdr:nvSpPr>
        <xdr:cNvPr id="67" name="テキスト ボックス 66">
          <a:hlinkClick xmlns:r="http://schemas.openxmlformats.org/officeDocument/2006/relationships" r:id="rId49"/>
          <a:extLst>
            <a:ext uri="{FF2B5EF4-FFF2-40B4-BE49-F238E27FC236}">
              <a16:creationId xmlns:a16="http://schemas.microsoft.com/office/drawing/2014/main" id="{00000000-0008-0000-0000-000043000000}"/>
            </a:ext>
          </a:extLst>
        </xdr:cNvPr>
        <xdr:cNvSpPr txBox="1"/>
      </xdr:nvSpPr>
      <xdr:spPr>
        <a:xfrm>
          <a:off x="3433763" y="35735417"/>
          <a:ext cx="67746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kumimoji="1" lang="ja-JP" altLang="en-US" sz="1100" u="sng">
              <a:solidFill>
                <a:srgbClr val="0070C0"/>
              </a:solidFill>
              <a:latin typeface="BIZ UDP明朝 Medium" panose="02020500000000000000" pitchFamily="18" charset="-128"/>
              <a:ea typeface="BIZ UDP明朝 Medium" panose="02020500000000000000" pitchFamily="18" charset="-128"/>
            </a:rPr>
            <a:t>詳細</a:t>
          </a:r>
        </a:p>
      </xdr:txBody>
    </xdr:sp>
    <xdr:clientData/>
  </xdr:twoCellAnchor>
  <xdr:twoCellAnchor>
    <xdr:from>
      <xdr:col>7</xdr:col>
      <xdr:colOff>28575</xdr:colOff>
      <xdr:row>133</xdr:row>
      <xdr:rowOff>28573</xdr:rowOff>
    </xdr:from>
    <xdr:to>
      <xdr:col>8</xdr:col>
      <xdr:colOff>390525</xdr:colOff>
      <xdr:row>133</xdr:row>
      <xdr:rowOff>342898</xdr:rowOff>
    </xdr:to>
    <xdr:sp macro="" textlink="">
      <xdr:nvSpPr>
        <xdr:cNvPr id="68" name="テキスト ボックス 67">
          <a:hlinkClick xmlns:r="http://schemas.openxmlformats.org/officeDocument/2006/relationships" r:id="rId50"/>
          <a:extLst>
            <a:ext uri="{FF2B5EF4-FFF2-40B4-BE49-F238E27FC236}">
              <a16:creationId xmlns:a16="http://schemas.microsoft.com/office/drawing/2014/main" id="{00000000-0008-0000-0000-000044000000}"/>
            </a:ext>
          </a:extLst>
        </xdr:cNvPr>
        <xdr:cNvSpPr txBox="1"/>
      </xdr:nvSpPr>
      <xdr:spPr>
        <a:xfrm>
          <a:off x="3433763" y="36116417"/>
          <a:ext cx="67746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kumimoji="1" lang="ja-JP" altLang="en-US" sz="1100" u="sng">
              <a:solidFill>
                <a:srgbClr val="0070C0"/>
              </a:solidFill>
              <a:latin typeface="BIZ UDP明朝 Medium" panose="02020500000000000000" pitchFamily="18" charset="-128"/>
              <a:ea typeface="BIZ UDP明朝 Medium" panose="02020500000000000000" pitchFamily="18" charset="-128"/>
            </a:rPr>
            <a:t>詳細</a:t>
          </a:r>
        </a:p>
      </xdr:txBody>
    </xdr:sp>
    <xdr:clientData/>
  </xdr:twoCellAnchor>
  <xdr:twoCellAnchor>
    <xdr:from>
      <xdr:col>7</xdr:col>
      <xdr:colOff>28575</xdr:colOff>
      <xdr:row>134</xdr:row>
      <xdr:rowOff>28573</xdr:rowOff>
    </xdr:from>
    <xdr:to>
      <xdr:col>8</xdr:col>
      <xdr:colOff>390525</xdr:colOff>
      <xdr:row>134</xdr:row>
      <xdr:rowOff>342898</xdr:rowOff>
    </xdr:to>
    <xdr:sp macro="" textlink="">
      <xdr:nvSpPr>
        <xdr:cNvPr id="69" name="テキスト ボックス 68">
          <a:hlinkClick xmlns:r="http://schemas.openxmlformats.org/officeDocument/2006/relationships" r:id="rId51"/>
          <a:extLst>
            <a:ext uri="{FF2B5EF4-FFF2-40B4-BE49-F238E27FC236}">
              <a16:creationId xmlns:a16="http://schemas.microsoft.com/office/drawing/2014/main" id="{00000000-0008-0000-0000-000045000000}"/>
            </a:ext>
          </a:extLst>
        </xdr:cNvPr>
        <xdr:cNvSpPr txBox="1"/>
      </xdr:nvSpPr>
      <xdr:spPr>
        <a:xfrm>
          <a:off x="3433763" y="36497417"/>
          <a:ext cx="67746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kumimoji="1" lang="ja-JP" altLang="en-US" sz="1100" u="sng">
              <a:solidFill>
                <a:srgbClr val="0070C0"/>
              </a:solidFill>
              <a:latin typeface="BIZ UDP明朝 Medium" panose="02020500000000000000" pitchFamily="18" charset="-128"/>
              <a:ea typeface="BIZ UDP明朝 Medium" panose="02020500000000000000" pitchFamily="18" charset="-128"/>
            </a:rPr>
            <a:t>詳細</a:t>
          </a:r>
        </a:p>
      </xdr:txBody>
    </xdr:sp>
    <xdr:clientData/>
  </xdr:twoCellAnchor>
  <xdr:twoCellAnchor>
    <xdr:from>
      <xdr:col>7</xdr:col>
      <xdr:colOff>28575</xdr:colOff>
      <xdr:row>135</xdr:row>
      <xdr:rowOff>28573</xdr:rowOff>
    </xdr:from>
    <xdr:to>
      <xdr:col>8</xdr:col>
      <xdr:colOff>390525</xdr:colOff>
      <xdr:row>135</xdr:row>
      <xdr:rowOff>342898</xdr:rowOff>
    </xdr:to>
    <xdr:sp macro="" textlink="">
      <xdr:nvSpPr>
        <xdr:cNvPr id="70" name="テキスト ボックス 69">
          <a:hlinkClick xmlns:r="http://schemas.openxmlformats.org/officeDocument/2006/relationships" r:id="rId52"/>
          <a:extLst>
            <a:ext uri="{FF2B5EF4-FFF2-40B4-BE49-F238E27FC236}">
              <a16:creationId xmlns:a16="http://schemas.microsoft.com/office/drawing/2014/main" id="{00000000-0008-0000-0000-000046000000}"/>
            </a:ext>
          </a:extLst>
        </xdr:cNvPr>
        <xdr:cNvSpPr txBox="1"/>
      </xdr:nvSpPr>
      <xdr:spPr>
        <a:xfrm>
          <a:off x="3433763" y="36878417"/>
          <a:ext cx="67746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kumimoji="1" lang="ja-JP" altLang="en-US" sz="1100" u="sng">
              <a:solidFill>
                <a:srgbClr val="0070C0"/>
              </a:solidFill>
              <a:latin typeface="BIZ UDP明朝 Medium" panose="02020500000000000000" pitchFamily="18" charset="-128"/>
              <a:ea typeface="BIZ UDP明朝 Medium" panose="02020500000000000000" pitchFamily="18" charset="-128"/>
            </a:rPr>
            <a:t>詳細</a:t>
          </a:r>
        </a:p>
      </xdr:txBody>
    </xdr:sp>
    <xdr:clientData/>
  </xdr:twoCellAnchor>
  <xdr:twoCellAnchor>
    <xdr:from>
      <xdr:col>7</xdr:col>
      <xdr:colOff>28575</xdr:colOff>
      <xdr:row>120</xdr:row>
      <xdr:rowOff>28582</xdr:rowOff>
    </xdr:from>
    <xdr:to>
      <xdr:col>8</xdr:col>
      <xdr:colOff>390525</xdr:colOff>
      <xdr:row>120</xdr:row>
      <xdr:rowOff>342907</xdr:rowOff>
    </xdr:to>
    <xdr:sp macro="" textlink="">
      <xdr:nvSpPr>
        <xdr:cNvPr id="77" name="テキスト ボックス 76">
          <a:hlinkClick xmlns:r="http://schemas.openxmlformats.org/officeDocument/2006/relationships" r:id="rId53"/>
          <a:extLst>
            <a:ext uri="{FF2B5EF4-FFF2-40B4-BE49-F238E27FC236}">
              <a16:creationId xmlns:a16="http://schemas.microsoft.com/office/drawing/2014/main" id="{00000000-0008-0000-0000-00004D000000}"/>
            </a:ext>
          </a:extLst>
        </xdr:cNvPr>
        <xdr:cNvSpPr txBox="1"/>
      </xdr:nvSpPr>
      <xdr:spPr>
        <a:xfrm>
          <a:off x="3433763" y="31282488"/>
          <a:ext cx="67746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kumimoji="1" lang="ja-JP" altLang="en-US" sz="1100" u="sng">
              <a:solidFill>
                <a:srgbClr val="0070C0"/>
              </a:solidFill>
              <a:latin typeface="BIZ UDP明朝 Medium" panose="02020500000000000000" pitchFamily="18" charset="-128"/>
              <a:ea typeface="BIZ UDP明朝 Medium" panose="02020500000000000000" pitchFamily="18" charset="-128"/>
            </a:rPr>
            <a:t>詳細</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220800</xdr:colOff>
      <xdr:row>0</xdr:row>
      <xdr:rowOff>101600</xdr:rowOff>
    </xdr:from>
    <xdr:to>
      <xdr:col>3</xdr:col>
      <xdr:colOff>1912800</xdr:colOff>
      <xdr:row>3</xdr:row>
      <xdr:rowOff>63500</xdr:rowOff>
    </xdr:to>
    <xdr:sp macro="" textlink="">
      <xdr:nvSpPr>
        <xdr:cNvPr id="2" name="角丸四角形 1">
          <a:hlinkClick xmlns:r="http://schemas.openxmlformats.org/officeDocument/2006/relationships" r:id="rId1" tooltip="点検シートに戻る"/>
          <a:extLst>
            <a:ext uri="{FF2B5EF4-FFF2-40B4-BE49-F238E27FC236}">
              <a16:creationId xmlns:a16="http://schemas.microsoft.com/office/drawing/2014/main" id="{00000000-0008-0000-0A00-000002000000}"/>
            </a:ext>
          </a:extLst>
        </xdr:cNvPr>
        <xdr:cNvSpPr/>
      </xdr:nvSpPr>
      <xdr:spPr>
        <a:xfrm>
          <a:off x="2402025" y="101600"/>
          <a:ext cx="1692000" cy="47625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点検シートに戻る</a:t>
          </a:r>
        </a:p>
      </xdr:txBody>
    </xdr:sp>
    <xdr:clientData/>
  </xdr:twoCellAnchor>
  <xdr:oneCellAnchor>
    <xdr:from>
      <xdr:col>2</xdr:col>
      <xdr:colOff>34972</xdr:colOff>
      <xdr:row>8</xdr:row>
      <xdr:rowOff>177710</xdr:rowOff>
    </xdr:from>
    <xdr:ext cx="5524499" cy="175048"/>
    <xdr:sp macro="" textlink="">
      <xdr:nvSpPr>
        <xdr:cNvPr id="3" name="テキスト ボックス 2">
          <a:extLst>
            <a:ext uri="{FF2B5EF4-FFF2-40B4-BE49-F238E27FC236}">
              <a16:creationId xmlns:a16="http://schemas.microsoft.com/office/drawing/2014/main" id="{00000000-0008-0000-0A00-000003000000}"/>
            </a:ext>
          </a:extLst>
        </xdr:cNvPr>
        <xdr:cNvSpPr txBox="1"/>
      </xdr:nvSpPr>
      <xdr:spPr>
        <a:xfrm>
          <a:off x="835072" y="1711235"/>
          <a:ext cx="5524499" cy="1750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spAutoFit/>
        </a:bodyPr>
        <a:lstStyle/>
        <a:p>
          <a:pPr algn="ctr"/>
          <a:r>
            <a:rPr kumimoji="1" lang="ja-JP" altLang="en-US" sz="1050" b="1">
              <a:solidFill>
                <a:schemeClr val="tx1"/>
              </a:solidFill>
              <a:latin typeface="BIZ UDP明朝 Medium" panose="02020500000000000000" pitchFamily="18" charset="-128"/>
              <a:ea typeface="BIZ UDP明朝 Medium" panose="02020500000000000000" pitchFamily="18" charset="-128"/>
            </a:rPr>
            <a:t>表　熱源機器の空気比の水準</a:t>
          </a:r>
          <a:endParaRPr kumimoji="1" lang="en-US" altLang="ja-JP" sz="1050" b="1">
            <a:solidFill>
              <a:schemeClr val="tx1"/>
            </a:solidFill>
            <a:latin typeface="BIZ UDP明朝 Medium" panose="02020500000000000000" pitchFamily="18" charset="-128"/>
            <a:ea typeface="BIZ UDP明朝 Medium" panose="02020500000000000000" pitchFamily="18" charset="-128"/>
          </a:endParaRPr>
        </a:p>
      </xdr:txBody>
    </xdr:sp>
    <xdr:clientData/>
  </xdr:oneCellAnchor>
  <xdr:oneCellAnchor>
    <xdr:from>
      <xdr:col>2</xdr:col>
      <xdr:colOff>15922</xdr:colOff>
      <xdr:row>8</xdr:row>
      <xdr:rowOff>1180813</xdr:rowOff>
    </xdr:from>
    <xdr:ext cx="5524499" cy="150041"/>
    <xdr:sp macro="" textlink="">
      <xdr:nvSpPr>
        <xdr:cNvPr id="5" name="テキスト ボックス 4">
          <a:extLst>
            <a:ext uri="{FF2B5EF4-FFF2-40B4-BE49-F238E27FC236}">
              <a16:creationId xmlns:a16="http://schemas.microsoft.com/office/drawing/2014/main" id="{00000000-0008-0000-0A00-000005000000}"/>
            </a:ext>
          </a:extLst>
        </xdr:cNvPr>
        <xdr:cNvSpPr txBox="1"/>
      </xdr:nvSpPr>
      <xdr:spPr>
        <a:xfrm>
          <a:off x="816022" y="2714338"/>
          <a:ext cx="5524499" cy="15004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spAutoFit/>
        </a:bodyPr>
        <a:lstStyle/>
        <a:p>
          <a:pPr algn="ctr"/>
          <a:r>
            <a:rPr kumimoji="1" lang="ja-JP" altLang="en-US" sz="900" b="0">
              <a:solidFill>
                <a:schemeClr val="tx1"/>
              </a:solidFill>
              <a:latin typeface="BIZ UDP明朝 Medium" panose="02020500000000000000" pitchFamily="18" charset="-128"/>
              <a:ea typeface="BIZ UDP明朝 Medium" panose="02020500000000000000" pitchFamily="18" charset="-128"/>
            </a:rPr>
            <a:t>出典：「目標設定型排出量取引制度における優良大規模事業所の認定ガイドライン（第二区分事業所）」</a:t>
          </a:r>
          <a:endParaRPr kumimoji="1" lang="en-US" altLang="ja-JP" sz="900" b="0">
            <a:solidFill>
              <a:schemeClr val="tx1"/>
            </a:solidFill>
            <a:latin typeface="BIZ UDP明朝 Medium" panose="02020500000000000000" pitchFamily="18" charset="-128"/>
            <a:ea typeface="BIZ UDP明朝 Medium" panose="02020500000000000000" pitchFamily="18" charset="-128"/>
          </a:endParaRPr>
        </a:p>
      </xdr:txBody>
    </xdr:sp>
    <xdr:clientData/>
  </xdr:oneCellAnchor>
  <xdr:twoCellAnchor editAs="oneCell">
    <xdr:from>
      <xdr:col>2</xdr:col>
      <xdr:colOff>447675</xdr:colOff>
      <xdr:row>8</xdr:row>
      <xdr:rowOff>400050</xdr:rowOff>
    </xdr:from>
    <xdr:to>
      <xdr:col>3</xdr:col>
      <xdr:colOff>3676650</xdr:colOff>
      <xdr:row>8</xdr:row>
      <xdr:rowOff>1152525</xdr:rowOff>
    </xdr:to>
    <xdr:pic>
      <xdr:nvPicPr>
        <xdr:cNvPr id="7" name="図 6">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47775" y="1933575"/>
          <a:ext cx="4610100" cy="752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2508525</xdr:colOff>
      <xdr:row>0</xdr:row>
      <xdr:rowOff>101600</xdr:rowOff>
    </xdr:from>
    <xdr:to>
      <xdr:col>4</xdr:col>
      <xdr:colOff>0</xdr:colOff>
      <xdr:row>3</xdr:row>
      <xdr:rowOff>62450</xdr:rowOff>
    </xdr:to>
    <xdr:sp macro="" textlink="">
      <xdr:nvSpPr>
        <xdr:cNvPr id="8" name="角丸四角形 7">
          <a:hlinkClick xmlns:r="http://schemas.openxmlformats.org/officeDocument/2006/relationships" r:id="rId3" tooltip="次の番号へ"/>
          <a:extLst>
            <a:ext uri="{FF2B5EF4-FFF2-40B4-BE49-F238E27FC236}">
              <a16:creationId xmlns:a16="http://schemas.microsoft.com/office/drawing/2014/main" id="{00000000-0008-0000-0A00-000008000000}"/>
            </a:ext>
          </a:extLst>
        </xdr:cNvPr>
        <xdr:cNvSpPr/>
      </xdr:nvSpPr>
      <xdr:spPr>
        <a:xfrm>
          <a:off x="4689750" y="101600"/>
          <a:ext cx="16920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次の番号へ</a:t>
          </a:r>
        </a:p>
      </xdr:txBody>
    </xdr:sp>
    <xdr:clientData/>
  </xdr:twoCellAnchor>
  <xdr:twoCellAnchor>
    <xdr:from>
      <xdr:col>1</xdr:col>
      <xdr:colOff>0</xdr:colOff>
      <xdr:row>0</xdr:row>
      <xdr:rowOff>101600</xdr:rowOff>
    </xdr:from>
    <xdr:to>
      <xdr:col>2</xdr:col>
      <xdr:colOff>1006200</xdr:colOff>
      <xdr:row>3</xdr:row>
      <xdr:rowOff>62450</xdr:rowOff>
    </xdr:to>
    <xdr:sp macro="" textlink="">
      <xdr:nvSpPr>
        <xdr:cNvPr id="9" name="角丸四角形 8">
          <a:hlinkClick xmlns:r="http://schemas.openxmlformats.org/officeDocument/2006/relationships" r:id="rId4" tooltip="前の番号へ"/>
          <a:extLst>
            <a:ext uri="{FF2B5EF4-FFF2-40B4-BE49-F238E27FC236}">
              <a16:creationId xmlns:a16="http://schemas.microsoft.com/office/drawing/2014/main" id="{00000000-0008-0000-0A00-000009000000}"/>
            </a:ext>
          </a:extLst>
        </xdr:cNvPr>
        <xdr:cNvSpPr/>
      </xdr:nvSpPr>
      <xdr:spPr>
        <a:xfrm>
          <a:off x="114300" y="101600"/>
          <a:ext cx="16920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前の番号へ</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401775</xdr:colOff>
      <xdr:row>0</xdr:row>
      <xdr:rowOff>101600</xdr:rowOff>
    </xdr:from>
    <xdr:to>
      <xdr:col>3</xdr:col>
      <xdr:colOff>2093775</xdr:colOff>
      <xdr:row>3</xdr:row>
      <xdr:rowOff>63500</xdr:rowOff>
    </xdr:to>
    <xdr:sp macro="" textlink="">
      <xdr:nvSpPr>
        <xdr:cNvPr id="2" name="角丸四角形 1">
          <a:hlinkClick xmlns:r="http://schemas.openxmlformats.org/officeDocument/2006/relationships" r:id="rId1" tooltip="点検シートに戻る"/>
          <a:extLst>
            <a:ext uri="{FF2B5EF4-FFF2-40B4-BE49-F238E27FC236}">
              <a16:creationId xmlns:a16="http://schemas.microsoft.com/office/drawing/2014/main" id="{00000000-0008-0000-0B00-000002000000}"/>
            </a:ext>
          </a:extLst>
        </xdr:cNvPr>
        <xdr:cNvSpPr/>
      </xdr:nvSpPr>
      <xdr:spPr>
        <a:xfrm>
          <a:off x="2402025" y="101600"/>
          <a:ext cx="1692000" cy="47625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点検シートに戻る</a:t>
          </a:r>
        </a:p>
      </xdr:txBody>
    </xdr:sp>
    <xdr:clientData/>
  </xdr:twoCellAnchor>
  <xdr:twoCellAnchor>
    <xdr:from>
      <xdr:col>3</xdr:col>
      <xdr:colOff>2689500</xdr:colOff>
      <xdr:row>0</xdr:row>
      <xdr:rowOff>101600</xdr:rowOff>
    </xdr:from>
    <xdr:to>
      <xdr:col>4</xdr:col>
      <xdr:colOff>0</xdr:colOff>
      <xdr:row>3</xdr:row>
      <xdr:rowOff>62450</xdr:rowOff>
    </xdr:to>
    <xdr:sp macro="" textlink="">
      <xdr:nvSpPr>
        <xdr:cNvPr id="3" name="角丸四角形 2">
          <a:hlinkClick xmlns:r="http://schemas.openxmlformats.org/officeDocument/2006/relationships" r:id="rId2" tooltip="次の番号へ"/>
          <a:extLst>
            <a:ext uri="{FF2B5EF4-FFF2-40B4-BE49-F238E27FC236}">
              <a16:creationId xmlns:a16="http://schemas.microsoft.com/office/drawing/2014/main" id="{00000000-0008-0000-0B00-000003000000}"/>
            </a:ext>
          </a:extLst>
        </xdr:cNvPr>
        <xdr:cNvSpPr/>
      </xdr:nvSpPr>
      <xdr:spPr>
        <a:xfrm>
          <a:off x="4689750" y="101600"/>
          <a:ext cx="16920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次の番号へ</a:t>
          </a:r>
        </a:p>
      </xdr:txBody>
    </xdr:sp>
    <xdr:clientData/>
  </xdr:twoCellAnchor>
  <xdr:twoCellAnchor>
    <xdr:from>
      <xdr:col>1</xdr:col>
      <xdr:colOff>0</xdr:colOff>
      <xdr:row>0</xdr:row>
      <xdr:rowOff>101600</xdr:rowOff>
    </xdr:from>
    <xdr:to>
      <xdr:col>2</xdr:col>
      <xdr:colOff>1006200</xdr:colOff>
      <xdr:row>3</xdr:row>
      <xdr:rowOff>62450</xdr:rowOff>
    </xdr:to>
    <xdr:sp macro="" textlink="">
      <xdr:nvSpPr>
        <xdr:cNvPr id="4" name="角丸四角形 3">
          <a:hlinkClick xmlns:r="http://schemas.openxmlformats.org/officeDocument/2006/relationships" r:id="rId3" tooltip="前の番号へ"/>
          <a:extLst>
            <a:ext uri="{FF2B5EF4-FFF2-40B4-BE49-F238E27FC236}">
              <a16:creationId xmlns:a16="http://schemas.microsoft.com/office/drawing/2014/main" id="{00000000-0008-0000-0B00-000004000000}"/>
            </a:ext>
          </a:extLst>
        </xdr:cNvPr>
        <xdr:cNvSpPr/>
      </xdr:nvSpPr>
      <xdr:spPr>
        <a:xfrm>
          <a:off x="114300" y="101600"/>
          <a:ext cx="16920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前の番号へ</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220800</xdr:colOff>
      <xdr:row>0</xdr:row>
      <xdr:rowOff>101600</xdr:rowOff>
    </xdr:from>
    <xdr:to>
      <xdr:col>3</xdr:col>
      <xdr:colOff>1912800</xdr:colOff>
      <xdr:row>3</xdr:row>
      <xdr:rowOff>63500</xdr:rowOff>
    </xdr:to>
    <xdr:sp macro="" textlink="">
      <xdr:nvSpPr>
        <xdr:cNvPr id="2" name="角丸四角形 1">
          <a:hlinkClick xmlns:r="http://schemas.openxmlformats.org/officeDocument/2006/relationships" r:id="rId1" tooltip="点検シートに戻る"/>
          <a:extLst>
            <a:ext uri="{FF2B5EF4-FFF2-40B4-BE49-F238E27FC236}">
              <a16:creationId xmlns:a16="http://schemas.microsoft.com/office/drawing/2014/main" id="{00000000-0008-0000-0C00-000002000000}"/>
            </a:ext>
          </a:extLst>
        </xdr:cNvPr>
        <xdr:cNvSpPr/>
      </xdr:nvSpPr>
      <xdr:spPr>
        <a:xfrm>
          <a:off x="2402025" y="101600"/>
          <a:ext cx="1692000" cy="47625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点検シートに戻る</a:t>
          </a:r>
        </a:p>
      </xdr:txBody>
    </xdr:sp>
    <xdr:clientData/>
  </xdr:twoCellAnchor>
  <xdr:twoCellAnchor>
    <xdr:from>
      <xdr:col>3</xdr:col>
      <xdr:colOff>2508525</xdr:colOff>
      <xdr:row>0</xdr:row>
      <xdr:rowOff>101600</xdr:rowOff>
    </xdr:from>
    <xdr:to>
      <xdr:col>4</xdr:col>
      <xdr:colOff>0</xdr:colOff>
      <xdr:row>3</xdr:row>
      <xdr:rowOff>62450</xdr:rowOff>
    </xdr:to>
    <xdr:sp macro="" textlink="">
      <xdr:nvSpPr>
        <xdr:cNvPr id="3" name="角丸四角形 2">
          <a:hlinkClick xmlns:r="http://schemas.openxmlformats.org/officeDocument/2006/relationships" r:id="rId2" tooltip="次の番号へ"/>
          <a:extLst>
            <a:ext uri="{FF2B5EF4-FFF2-40B4-BE49-F238E27FC236}">
              <a16:creationId xmlns:a16="http://schemas.microsoft.com/office/drawing/2014/main" id="{00000000-0008-0000-0C00-000003000000}"/>
            </a:ext>
          </a:extLst>
        </xdr:cNvPr>
        <xdr:cNvSpPr/>
      </xdr:nvSpPr>
      <xdr:spPr>
        <a:xfrm>
          <a:off x="4689750" y="101600"/>
          <a:ext cx="16920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次の番号へ</a:t>
          </a:r>
        </a:p>
      </xdr:txBody>
    </xdr:sp>
    <xdr:clientData/>
  </xdr:twoCellAnchor>
  <xdr:twoCellAnchor>
    <xdr:from>
      <xdr:col>1</xdr:col>
      <xdr:colOff>0</xdr:colOff>
      <xdr:row>0</xdr:row>
      <xdr:rowOff>101600</xdr:rowOff>
    </xdr:from>
    <xdr:to>
      <xdr:col>2</xdr:col>
      <xdr:colOff>1006200</xdr:colOff>
      <xdr:row>3</xdr:row>
      <xdr:rowOff>62450</xdr:rowOff>
    </xdr:to>
    <xdr:sp macro="" textlink="">
      <xdr:nvSpPr>
        <xdr:cNvPr id="4" name="角丸四角形 3">
          <a:hlinkClick xmlns:r="http://schemas.openxmlformats.org/officeDocument/2006/relationships" r:id="rId3" tooltip="前の番号へ"/>
          <a:extLst>
            <a:ext uri="{FF2B5EF4-FFF2-40B4-BE49-F238E27FC236}">
              <a16:creationId xmlns:a16="http://schemas.microsoft.com/office/drawing/2014/main" id="{00000000-0008-0000-0C00-000004000000}"/>
            </a:ext>
          </a:extLst>
        </xdr:cNvPr>
        <xdr:cNvSpPr/>
      </xdr:nvSpPr>
      <xdr:spPr>
        <a:xfrm>
          <a:off x="114300" y="101600"/>
          <a:ext cx="16920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前の番号へ</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220800</xdr:colOff>
      <xdr:row>0</xdr:row>
      <xdr:rowOff>101600</xdr:rowOff>
    </xdr:from>
    <xdr:to>
      <xdr:col>3</xdr:col>
      <xdr:colOff>1912800</xdr:colOff>
      <xdr:row>3</xdr:row>
      <xdr:rowOff>63500</xdr:rowOff>
    </xdr:to>
    <xdr:sp macro="" textlink="">
      <xdr:nvSpPr>
        <xdr:cNvPr id="2" name="角丸四角形 1">
          <a:hlinkClick xmlns:r="http://schemas.openxmlformats.org/officeDocument/2006/relationships" r:id="rId1" tooltip="点検シートに戻る"/>
          <a:extLst>
            <a:ext uri="{FF2B5EF4-FFF2-40B4-BE49-F238E27FC236}">
              <a16:creationId xmlns:a16="http://schemas.microsoft.com/office/drawing/2014/main" id="{00000000-0008-0000-0D00-000002000000}"/>
            </a:ext>
          </a:extLst>
        </xdr:cNvPr>
        <xdr:cNvSpPr/>
      </xdr:nvSpPr>
      <xdr:spPr>
        <a:xfrm>
          <a:off x="2402025" y="101600"/>
          <a:ext cx="1692000" cy="47625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点検シートに戻る</a:t>
          </a:r>
        </a:p>
      </xdr:txBody>
    </xdr:sp>
    <xdr:clientData/>
  </xdr:twoCellAnchor>
  <xdr:twoCellAnchor>
    <xdr:from>
      <xdr:col>3</xdr:col>
      <xdr:colOff>2508525</xdr:colOff>
      <xdr:row>0</xdr:row>
      <xdr:rowOff>101600</xdr:rowOff>
    </xdr:from>
    <xdr:to>
      <xdr:col>4</xdr:col>
      <xdr:colOff>0</xdr:colOff>
      <xdr:row>3</xdr:row>
      <xdr:rowOff>62450</xdr:rowOff>
    </xdr:to>
    <xdr:sp macro="" textlink="">
      <xdr:nvSpPr>
        <xdr:cNvPr id="3" name="角丸四角形 2">
          <a:hlinkClick xmlns:r="http://schemas.openxmlformats.org/officeDocument/2006/relationships" r:id="rId2" tooltip="次の番号へ"/>
          <a:extLst>
            <a:ext uri="{FF2B5EF4-FFF2-40B4-BE49-F238E27FC236}">
              <a16:creationId xmlns:a16="http://schemas.microsoft.com/office/drawing/2014/main" id="{00000000-0008-0000-0D00-000003000000}"/>
            </a:ext>
          </a:extLst>
        </xdr:cNvPr>
        <xdr:cNvSpPr/>
      </xdr:nvSpPr>
      <xdr:spPr>
        <a:xfrm>
          <a:off x="4689750" y="101600"/>
          <a:ext cx="16920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次の番号へ</a:t>
          </a:r>
        </a:p>
      </xdr:txBody>
    </xdr:sp>
    <xdr:clientData/>
  </xdr:twoCellAnchor>
  <xdr:twoCellAnchor>
    <xdr:from>
      <xdr:col>1</xdr:col>
      <xdr:colOff>0</xdr:colOff>
      <xdr:row>0</xdr:row>
      <xdr:rowOff>101600</xdr:rowOff>
    </xdr:from>
    <xdr:to>
      <xdr:col>2</xdr:col>
      <xdr:colOff>1006200</xdr:colOff>
      <xdr:row>3</xdr:row>
      <xdr:rowOff>62450</xdr:rowOff>
    </xdr:to>
    <xdr:sp macro="" textlink="">
      <xdr:nvSpPr>
        <xdr:cNvPr id="4" name="角丸四角形 3">
          <a:hlinkClick xmlns:r="http://schemas.openxmlformats.org/officeDocument/2006/relationships" r:id="rId3" tooltip="前の番号へ"/>
          <a:extLst>
            <a:ext uri="{FF2B5EF4-FFF2-40B4-BE49-F238E27FC236}">
              <a16:creationId xmlns:a16="http://schemas.microsoft.com/office/drawing/2014/main" id="{00000000-0008-0000-0D00-000004000000}"/>
            </a:ext>
          </a:extLst>
        </xdr:cNvPr>
        <xdr:cNvSpPr/>
      </xdr:nvSpPr>
      <xdr:spPr>
        <a:xfrm>
          <a:off x="114300" y="101600"/>
          <a:ext cx="16920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前の番号へ</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202800</xdr:colOff>
      <xdr:row>0</xdr:row>
      <xdr:rowOff>101600</xdr:rowOff>
    </xdr:from>
    <xdr:to>
      <xdr:col>3</xdr:col>
      <xdr:colOff>1930800</xdr:colOff>
      <xdr:row>3</xdr:row>
      <xdr:rowOff>63500</xdr:rowOff>
    </xdr:to>
    <xdr:sp macro="" textlink="">
      <xdr:nvSpPr>
        <xdr:cNvPr id="2" name="角丸四角形 1">
          <a:hlinkClick xmlns:r="http://schemas.openxmlformats.org/officeDocument/2006/relationships" r:id="rId1" tooltip="点検シートに戻る"/>
          <a:extLst>
            <a:ext uri="{FF2B5EF4-FFF2-40B4-BE49-F238E27FC236}">
              <a16:creationId xmlns:a16="http://schemas.microsoft.com/office/drawing/2014/main" id="{00000000-0008-0000-0E00-000002000000}"/>
            </a:ext>
          </a:extLst>
        </xdr:cNvPr>
        <xdr:cNvSpPr/>
      </xdr:nvSpPr>
      <xdr:spPr>
        <a:xfrm>
          <a:off x="2384025" y="101600"/>
          <a:ext cx="1728000" cy="47625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点検シートに戻る</a:t>
          </a:r>
        </a:p>
      </xdr:txBody>
    </xdr:sp>
    <xdr:clientData/>
  </xdr:twoCellAnchor>
  <xdr:twoCellAnchor>
    <xdr:from>
      <xdr:col>3</xdr:col>
      <xdr:colOff>2508525</xdr:colOff>
      <xdr:row>0</xdr:row>
      <xdr:rowOff>101600</xdr:rowOff>
    </xdr:from>
    <xdr:to>
      <xdr:col>4</xdr:col>
      <xdr:colOff>0</xdr:colOff>
      <xdr:row>3</xdr:row>
      <xdr:rowOff>62450</xdr:rowOff>
    </xdr:to>
    <xdr:sp macro="" textlink="">
      <xdr:nvSpPr>
        <xdr:cNvPr id="3" name="角丸四角形 2">
          <a:hlinkClick xmlns:r="http://schemas.openxmlformats.org/officeDocument/2006/relationships" r:id="rId2" tooltip="次の番号へ"/>
          <a:extLst>
            <a:ext uri="{FF2B5EF4-FFF2-40B4-BE49-F238E27FC236}">
              <a16:creationId xmlns:a16="http://schemas.microsoft.com/office/drawing/2014/main" id="{00000000-0008-0000-0E00-000003000000}"/>
            </a:ext>
          </a:extLst>
        </xdr:cNvPr>
        <xdr:cNvSpPr/>
      </xdr:nvSpPr>
      <xdr:spPr>
        <a:xfrm>
          <a:off x="4689750" y="101600"/>
          <a:ext cx="16920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次の番号へ</a:t>
          </a:r>
        </a:p>
      </xdr:txBody>
    </xdr:sp>
    <xdr:clientData/>
  </xdr:twoCellAnchor>
  <xdr:twoCellAnchor>
    <xdr:from>
      <xdr:col>1</xdr:col>
      <xdr:colOff>0</xdr:colOff>
      <xdr:row>0</xdr:row>
      <xdr:rowOff>101600</xdr:rowOff>
    </xdr:from>
    <xdr:to>
      <xdr:col>2</xdr:col>
      <xdr:colOff>1006200</xdr:colOff>
      <xdr:row>3</xdr:row>
      <xdr:rowOff>62450</xdr:rowOff>
    </xdr:to>
    <xdr:sp macro="" textlink="">
      <xdr:nvSpPr>
        <xdr:cNvPr id="4" name="角丸四角形 3">
          <a:hlinkClick xmlns:r="http://schemas.openxmlformats.org/officeDocument/2006/relationships" r:id="rId3" tooltip="前の番号へ"/>
          <a:extLst>
            <a:ext uri="{FF2B5EF4-FFF2-40B4-BE49-F238E27FC236}">
              <a16:creationId xmlns:a16="http://schemas.microsoft.com/office/drawing/2014/main" id="{00000000-0008-0000-0E00-000004000000}"/>
            </a:ext>
          </a:extLst>
        </xdr:cNvPr>
        <xdr:cNvSpPr/>
      </xdr:nvSpPr>
      <xdr:spPr>
        <a:xfrm>
          <a:off x="114300" y="101600"/>
          <a:ext cx="16920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前の番号へ</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220800</xdr:colOff>
      <xdr:row>0</xdr:row>
      <xdr:rowOff>101600</xdr:rowOff>
    </xdr:from>
    <xdr:to>
      <xdr:col>3</xdr:col>
      <xdr:colOff>1912800</xdr:colOff>
      <xdr:row>3</xdr:row>
      <xdr:rowOff>63500</xdr:rowOff>
    </xdr:to>
    <xdr:sp macro="" textlink="">
      <xdr:nvSpPr>
        <xdr:cNvPr id="2" name="角丸四角形 1">
          <a:hlinkClick xmlns:r="http://schemas.openxmlformats.org/officeDocument/2006/relationships" r:id="rId1" tooltip="点検シートに戻る"/>
          <a:extLst>
            <a:ext uri="{FF2B5EF4-FFF2-40B4-BE49-F238E27FC236}">
              <a16:creationId xmlns:a16="http://schemas.microsoft.com/office/drawing/2014/main" id="{00000000-0008-0000-0F00-000002000000}"/>
            </a:ext>
          </a:extLst>
        </xdr:cNvPr>
        <xdr:cNvSpPr/>
      </xdr:nvSpPr>
      <xdr:spPr>
        <a:xfrm>
          <a:off x="2402025" y="101600"/>
          <a:ext cx="1692000" cy="47625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点検シートに戻る</a:t>
          </a:r>
        </a:p>
      </xdr:txBody>
    </xdr:sp>
    <xdr:clientData/>
  </xdr:twoCellAnchor>
  <xdr:twoCellAnchor editAs="oneCell">
    <xdr:from>
      <xdr:col>2</xdr:col>
      <xdr:colOff>200025</xdr:colOff>
      <xdr:row>28</xdr:row>
      <xdr:rowOff>133350</xdr:rowOff>
    </xdr:from>
    <xdr:to>
      <xdr:col>3</xdr:col>
      <xdr:colOff>2819400</xdr:colOff>
      <xdr:row>34</xdr:row>
      <xdr:rowOff>95250</xdr:rowOff>
    </xdr:to>
    <xdr:pic>
      <xdr:nvPicPr>
        <xdr:cNvPr id="4" name="図 3">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85825" y="4676775"/>
          <a:ext cx="4000500" cy="990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238125</xdr:colOff>
      <xdr:row>27</xdr:row>
      <xdr:rowOff>55970</xdr:rowOff>
    </xdr:from>
    <xdr:ext cx="5524499" cy="175048"/>
    <xdr:sp macro="" textlink="">
      <xdr:nvSpPr>
        <xdr:cNvPr id="5" name="テキスト ボックス 4">
          <a:extLst>
            <a:ext uri="{FF2B5EF4-FFF2-40B4-BE49-F238E27FC236}">
              <a16:creationId xmlns:a16="http://schemas.microsoft.com/office/drawing/2014/main" id="{00000000-0008-0000-0F00-000005000000}"/>
            </a:ext>
          </a:extLst>
        </xdr:cNvPr>
        <xdr:cNvSpPr txBox="1"/>
      </xdr:nvSpPr>
      <xdr:spPr>
        <a:xfrm>
          <a:off x="238125" y="4427945"/>
          <a:ext cx="5524499" cy="1750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spAutoFit/>
        </a:bodyPr>
        <a:lstStyle/>
        <a:p>
          <a:pPr algn="ctr"/>
          <a:r>
            <a:rPr kumimoji="1" lang="ja-JP" altLang="en-US" sz="1050" b="1">
              <a:solidFill>
                <a:schemeClr val="tx1"/>
              </a:solidFill>
              <a:latin typeface="BIZ UDP明朝 Medium" panose="02020500000000000000" pitchFamily="18" charset="-128"/>
              <a:ea typeface="BIZ UDP明朝 Medium" panose="02020500000000000000" pitchFamily="18" charset="-128"/>
            </a:rPr>
            <a:t>表　（参考）高効率パッケージ形空調機の例</a:t>
          </a:r>
          <a:endParaRPr kumimoji="1" lang="en-US" altLang="ja-JP" sz="1050" b="1">
            <a:solidFill>
              <a:schemeClr val="tx1"/>
            </a:solidFill>
            <a:latin typeface="BIZ UDP明朝 Medium" panose="02020500000000000000" pitchFamily="18" charset="-128"/>
            <a:ea typeface="BIZ UDP明朝 Medium" panose="02020500000000000000" pitchFamily="18" charset="-128"/>
          </a:endParaRPr>
        </a:p>
      </xdr:txBody>
    </xdr:sp>
    <xdr:clientData/>
  </xdr:oneCellAnchor>
  <xdr:oneCellAnchor>
    <xdr:from>
      <xdr:col>1</xdr:col>
      <xdr:colOff>47624</xdr:colOff>
      <xdr:row>34</xdr:row>
      <xdr:rowOff>135150</xdr:rowOff>
    </xdr:from>
    <xdr:ext cx="5905502" cy="150041"/>
    <xdr:sp macro="" textlink="">
      <xdr:nvSpPr>
        <xdr:cNvPr id="6" name="テキスト ボックス 5">
          <a:extLst>
            <a:ext uri="{FF2B5EF4-FFF2-40B4-BE49-F238E27FC236}">
              <a16:creationId xmlns:a16="http://schemas.microsoft.com/office/drawing/2014/main" id="{00000000-0008-0000-0F00-000006000000}"/>
            </a:ext>
          </a:extLst>
        </xdr:cNvPr>
        <xdr:cNvSpPr txBox="1"/>
      </xdr:nvSpPr>
      <xdr:spPr>
        <a:xfrm>
          <a:off x="161924" y="7259850"/>
          <a:ext cx="5905502" cy="15004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900" b="0">
              <a:solidFill>
                <a:schemeClr val="dk1"/>
              </a:solidFill>
              <a:effectLst/>
              <a:latin typeface="BIZ UDP明朝 Medium" panose="02020500000000000000" pitchFamily="18" charset="-128"/>
              <a:ea typeface="BIZ UDP明朝 Medium" panose="02020500000000000000" pitchFamily="18" charset="-128"/>
              <a:cs typeface="+mn-cs"/>
            </a:rPr>
            <a:t>出典：「目標設定型排出量取引制度における優良大規模事業所の認定ガイドライン（第二区分事業所）」を基に作成 </a:t>
          </a:r>
          <a:endParaRPr kumimoji="1" lang="ja-JP" altLang="ja-JP" sz="900" b="0">
            <a:solidFill>
              <a:schemeClr val="dk1"/>
            </a:solidFill>
            <a:effectLst/>
            <a:latin typeface="BIZ UDP明朝 Medium" panose="02020500000000000000" pitchFamily="18" charset="-128"/>
            <a:ea typeface="BIZ UDP明朝 Medium" panose="02020500000000000000" pitchFamily="18" charset="-128"/>
            <a:cs typeface="+mn-cs"/>
          </a:endParaRPr>
        </a:p>
      </xdr:txBody>
    </xdr:sp>
    <xdr:clientData/>
  </xdr:oneCellAnchor>
  <xdr:twoCellAnchor>
    <xdr:from>
      <xdr:col>3</xdr:col>
      <xdr:colOff>2508525</xdr:colOff>
      <xdr:row>0</xdr:row>
      <xdr:rowOff>101600</xdr:rowOff>
    </xdr:from>
    <xdr:to>
      <xdr:col>4</xdr:col>
      <xdr:colOff>0</xdr:colOff>
      <xdr:row>3</xdr:row>
      <xdr:rowOff>62450</xdr:rowOff>
    </xdr:to>
    <xdr:sp macro="" textlink="">
      <xdr:nvSpPr>
        <xdr:cNvPr id="7" name="角丸四角形 6">
          <a:hlinkClick xmlns:r="http://schemas.openxmlformats.org/officeDocument/2006/relationships" r:id="rId3" tooltip="次の番号へ"/>
          <a:extLst>
            <a:ext uri="{FF2B5EF4-FFF2-40B4-BE49-F238E27FC236}">
              <a16:creationId xmlns:a16="http://schemas.microsoft.com/office/drawing/2014/main" id="{00000000-0008-0000-0F00-000007000000}"/>
            </a:ext>
          </a:extLst>
        </xdr:cNvPr>
        <xdr:cNvSpPr/>
      </xdr:nvSpPr>
      <xdr:spPr>
        <a:xfrm>
          <a:off x="4689750" y="101600"/>
          <a:ext cx="16920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次の番号へ</a:t>
          </a:r>
        </a:p>
      </xdr:txBody>
    </xdr:sp>
    <xdr:clientData/>
  </xdr:twoCellAnchor>
  <xdr:twoCellAnchor>
    <xdr:from>
      <xdr:col>1</xdr:col>
      <xdr:colOff>0</xdr:colOff>
      <xdr:row>0</xdr:row>
      <xdr:rowOff>101600</xdr:rowOff>
    </xdr:from>
    <xdr:to>
      <xdr:col>2</xdr:col>
      <xdr:colOff>1006200</xdr:colOff>
      <xdr:row>3</xdr:row>
      <xdr:rowOff>62450</xdr:rowOff>
    </xdr:to>
    <xdr:sp macro="" textlink="">
      <xdr:nvSpPr>
        <xdr:cNvPr id="8" name="角丸四角形 7">
          <a:hlinkClick xmlns:r="http://schemas.openxmlformats.org/officeDocument/2006/relationships" r:id="rId4" tooltip="前の番号へ"/>
          <a:extLst>
            <a:ext uri="{FF2B5EF4-FFF2-40B4-BE49-F238E27FC236}">
              <a16:creationId xmlns:a16="http://schemas.microsoft.com/office/drawing/2014/main" id="{00000000-0008-0000-0F00-000008000000}"/>
            </a:ext>
          </a:extLst>
        </xdr:cNvPr>
        <xdr:cNvSpPr/>
      </xdr:nvSpPr>
      <xdr:spPr>
        <a:xfrm>
          <a:off x="114300" y="101600"/>
          <a:ext cx="16920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前の番号へ</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3</xdr:col>
      <xdr:colOff>220800</xdr:colOff>
      <xdr:row>0</xdr:row>
      <xdr:rowOff>101600</xdr:rowOff>
    </xdr:from>
    <xdr:to>
      <xdr:col>3</xdr:col>
      <xdr:colOff>1912800</xdr:colOff>
      <xdr:row>3</xdr:row>
      <xdr:rowOff>63500</xdr:rowOff>
    </xdr:to>
    <xdr:sp macro="" textlink="">
      <xdr:nvSpPr>
        <xdr:cNvPr id="2" name="角丸四角形 1">
          <a:hlinkClick xmlns:r="http://schemas.openxmlformats.org/officeDocument/2006/relationships" r:id="rId1" tooltip="点検シートに戻る"/>
          <a:extLst>
            <a:ext uri="{FF2B5EF4-FFF2-40B4-BE49-F238E27FC236}">
              <a16:creationId xmlns:a16="http://schemas.microsoft.com/office/drawing/2014/main" id="{00000000-0008-0000-1000-000002000000}"/>
            </a:ext>
          </a:extLst>
        </xdr:cNvPr>
        <xdr:cNvSpPr/>
      </xdr:nvSpPr>
      <xdr:spPr>
        <a:xfrm>
          <a:off x="2402025" y="101600"/>
          <a:ext cx="1692000" cy="47625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点検シートに戻る</a:t>
          </a:r>
        </a:p>
      </xdr:txBody>
    </xdr:sp>
    <xdr:clientData/>
  </xdr:twoCellAnchor>
  <xdr:twoCellAnchor>
    <xdr:from>
      <xdr:col>3</xdr:col>
      <xdr:colOff>2508525</xdr:colOff>
      <xdr:row>0</xdr:row>
      <xdr:rowOff>101600</xdr:rowOff>
    </xdr:from>
    <xdr:to>
      <xdr:col>4</xdr:col>
      <xdr:colOff>0</xdr:colOff>
      <xdr:row>3</xdr:row>
      <xdr:rowOff>62450</xdr:rowOff>
    </xdr:to>
    <xdr:sp macro="" textlink="">
      <xdr:nvSpPr>
        <xdr:cNvPr id="5" name="角丸四角形 4">
          <a:hlinkClick xmlns:r="http://schemas.openxmlformats.org/officeDocument/2006/relationships" r:id="rId2" tooltip="次の番号へ"/>
          <a:extLst>
            <a:ext uri="{FF2B5EF4-FFF2-40B4-BE49-F238E27FC236}">
              <a16:creationId xmlns:a16="http://schemas.microsoft.com/office/drawing/2014/main" id="{00000000-0008-0000-1000-000005000000}"/>
            </a:ext>
          </a:extLst>
        </xdr:cNvPr>
        <xdr:cNvSpPr/>
      </xdr:nvSpPr>
      <xdr:spPr>
        <a:xfrm>
          <a:off x="4689750" y="101600"/>
          <a:ext cx="16920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次の番号へ</a:t>
          </a:r>
        </a:p>
      </xdr:txBody>
    </xdr:sp>
    <xdr:clientData/>
  </xdr:twoCellAnchor>
  <xdr:twoCellAnchor>
    <xdr:from>
      <xdr:col>1</xdr:col>
      <xdr:colOff>0</xdr:colOff>
      <xdr:row>0</xdr:row>
      <xdr:rowOff>101600</xdr:rowOff>
    </xdr:from>
    <xdr:to>
      <xdr:col>2</xdr:col>
      <xdr:colOff>1006200</xdr:colOff>
      <xdr:row>3</xdr:row>
      <xdr:rowOff>62450</xdr:rowOff>
    </xdr:to>
    <xdr:sp macro="" textlink="">
      <xdr:nvSpPr>
        <xdr:cNvPr id="6" name="角丸四角形 5">
          <a:hlinkClick xmlns:r="http://schemas.openxmlformats.org/officeDocument/2006/relationships" r:id="rId3" tooltip="前の番号へ"/>
          <a:extLst>
            <a:ext uri="{FF2B5EF4-FFF2-40B4-BE49-F238E27FC236}">
              <a16:creationId xmlns:a16="http://schemas.microsoft.com/office/drawing/2014/main" id="{00000000-0008-0000-1000-000006000000}"/>
            </a:ext>
          </a:extLst>
        </xdr:cNvPr>
        <xdr:cNvSpPr/>
      </xdr:nvSpPr>
      <xdr:spPr>
        <a:xfrm>
          <a:off x="114300" y="101600"/>
          <a:ext cx="16920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前の番号へ</a:t>
          </a:r>
        </a:p>
      </xdr:txBody>
    </xdr:sp>
    <xdr:clientData/>
  </xdr:twoCellAnchor>
  <xdr:twoCellAnchor editAs="oneCell">
    <xdr:from>
      <xdr:col>1</xdr:col>
      <xdr:colOff>171450</xdr:colOff>
      <xdr:row>28</xdr:row>
      <xdr:rowOff>114300</xdr:rowOff>
    </xdr:from>
    <xdr:to>
      <xdr:col>3</xdr:col>
      <xdr:colOff>4019550</xdr:colOff>
      <xdr:row>46</xdr:row>
      <xdr:rowOff>142875</xdr:rowOff>
    </xdr:to>
    <xdr:pic>
      <xdr:nvPicPr>
        <xdr:cNvPr id="7" name="図 6">
          <a:extLst>
            <a:ext uri="{FF2B5EF4-FFF2-40B4-BE49-F238E27FC236}">
              <a16:creationId xmlns:a16="http://schemas.microsoft.com/office/drawing/2014/main" id="{00000000-0008-0000-10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5750" y="6334125"/>
          <a:ext cx="5915025"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66674</xdr:colOff>
      <xdr:row>47</xdr:row>
      <xdr:rowOff>0</xdr:rowOff>
    </xdr:from>
    <xdr:ext cx="6019802" cy="150041"/>
    <xdr:sp macro="" textlink="">
      <xdr:nvSpPr>
        <xdr:cNvPr id="8" name="テキスト ボックス 7">
          <a:extLst>
            <a:ext uri="{FF2B5EF4-FFF2-40B4-BE49-F238E27FC236}">
              <a16:creationId xmlns:a16="http://schemas.microsoft.com/office/drawing/2014/main" id="{00000000-0008-0000-1000-000008000000}"/>
            </a:ext>
          </a:extLst>
        </xdr:cNvPr>
        <xdr:cNvSpPr txBox="1"/>
      </xdr:nvSpPr>
      <xdr:spPr>
        <a:xfrm>
          <a:off x="180974" y="9305925"/>
          <a:ext cx="6019802" cy="15004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a:solidFill>
                <a:schemeClr val="dk1"/>
              </a:solidFill>
              <a:effectLst/>
              <a:latin typeface="BIZ UDP明朝 Medium" panose="02020500000000000000" pitchFamily="18" charset="-128"/>
              <a:ea typeface="BIZ UDP明朝 Medium" panose="02020500000000000000" pitchFamily="18" charset="-128"/>
              <a:cs typeface="+mn-cs"/>
            </a:rPr>
            <a:t>出典：「目標設定型排出量取引制度における優良大規模事業所の認定ガイドライン（第ニ区分事業所）」を基に作成</a:t>
          </a:r>
          <a:endParaRPr kumimoji="1" lang="en-US" altLang="ja-JP" sz="900" b="0">
            <a:solidFill>
              <a:schemeClr val="dk1"/>
            </a:solidFill>
            <a:effectLst/>
            <a:latin typeface="BIZ UDP明朝 Medium" panose="02020500000000000000" pitchFamily="18" charset="-128"/>
            <a:ea typeface="BIZ UDP明朝 Medium" panose="02020500000000000000" pitchFamily="18" charset="-128"/>
            <a:cs typeface="+mn-cs"/>
          </a:endParaRPr>
        </a:p>
      </xdr:txBody>
    </xdr:sp>
    <xdr:clientData/>
  </xdr:oneCellAnchor>
</xdr:wsDr>
</file>

<file path=xl/drawings/drawing17.xml><?xml version="1.0" encoding="utf-8"?>
<xdr:wsDr xmlns:xdr="http://schemas.openxmlformats.org/drawingml/2006/spreadsheetDrawing" xmlns:a="http://schemas.openxmlformats.org/drawingml/2006/main">
  <xdr:twoCellAnchor>
    <xdr:from>
      <xdr:col>2</xdr:col>
      <xdr:colOff>1497150</xdr:colOff>
      <xdr:row>0</xdr:row>
      <xdr:rowOff>101600</xdr:rowOff>
    </xdr:from>
    <xdr:to>
      <xdr:col>3</xdr:col>
      <xdr:colOff>1350825</xdr:colOff>
      <xdr:row>3</xdr:row>
      <xdr:rowOff>63500</xdr:rowOff>
    </xdr:to>
    <xdr:sp macro="" textlink="">
      <xdr:nvSpPr>
        <xdr:cNvPr id="2" name="角丸四角形 1">
          <a:hlinkClick xmlns:r="http://schemas.openxmlformats.org/officeDocument/2006/relationships" r:id="rId1" tooltip="点検シートに戻る"/>
          <a:extLst>
            <a:ext uri="{FF2B5EF4-FFF2-40B4-BE49-F238E27FC236}">
              <a16:creationId xmlns:a16="http://schemas.microsoft.com/office/drawing/2014/main" id="{00000000-0008-0000-1100-000002000000}"/>
            </a:ext>
          </a:extLst>
        </xdr:cNvPr>
        <xdr:cNvSpPr/>
      </xdr:nvSpPr>
      <xdr:spPr>
        <a:xfrm>
          <a:off x="2297250" y="101600"/>
          <a:ext cx="1692000" cy="47625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点検シートに戻る</a:t>
          </a:r>
        </a:p>
      </xdr:txBody>
    </xdr:sp>
    <xdr:clientData/>
  </xdr:twoCellAnchor>
  <xdr:twoCellAnchor editAs="oneCell">
    <xdr:from>
      <xdr:col>2</xdr:col>
      <xdr:colOff>800100</xdr:colOff>
      <xdr:row>9</xdr:row>
      <xdr:rowOff>0</xdr:rowOff>
    </xdr:from>
    <xdr:to>
      <xdr:col>3</xdr:col>
      <xdr:colOff>2552700</xdr:colOff>
      <xdr:row>9</xdr:row>
      <xdr:rowOff>838200</xdr:rowOff>
    </xdr:to>
    <xdr:pic>
      <xdr:nvPicPr>
        <xdr:cNvPr id="4" name="図 3">
          <a:extLst>
            <a:ext uri="{FF2B5EF4-FFF2-40B4-BE49-F238E27FC236}">
              <a16:creationId xmlns:a16="http://schemas.microsoft.com/office/drawing/2014/main" id="{00000000-0008-0000-11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85900" y="1019175"/>
          <a:ext cx="3590925" cy="83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1841775</xdr:colOff>
      <xdr:row>0</xdr:row>
      <xdr:rowOff>101600</xdr:rowOff>
    </xdr:from>
    <xdr:to>
      <xdr:col>4</xdr:col>
      <xdr:colOff>0</xdr:colOff>
      <xdr:row>3</xdr:row>
      <xdr:rowOff>62450</xdr:rowOff>
    </xdr:to>
    <xdr:sp macro="" textlink="">
      <xdr:nvSpPr>
        <xdr:cNvPr id="5" name="角丸四角形 4">
          <a:hlinkClick xmlns:r="http://schemas.openxmlformats.org/officeDocument/2006/relationships" r:id="rId3" tooltip="次の番号へ"/>
          <a:extLst>
            <a:ext uri="{FF2B5EF4-FFF2-40B4-BE49-F238E27FC236}">
              <a16:creationId xmlns:a16="http://schemas.microsoft.com/office/drawing/2014/main" id="{00000000-0008-0000-1100-000005000000}"/>
            </a:ext>
          </a:extLst>
        </xdr:cNvPr>
        <xdr:cNvSpPr/>
      </xdr:nvSpPr>
      <xdr:spPr>
        <a:xfrm>
          <a:off x="4480200" y="101600"/>
          <a:ext cx="16920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次の番号へ</a:t>
          </a:r>
        </a:p>
      </xdr:txBody>
    </xdr:sp>
    <xdr:clientData/>
  </xdr:twoCellAnchor>
  <xdr:twoCellAnchor>
    <xdr:from>
      <xdr:col>1</xdr:col>
      <xdr:colOff>0</xdr:colOff>
      <xdr:row>0</xdr:row>
      <xdr:rowOff>101600</xdr:rowOff>
    </xdr:from>
    <xdr:to>
      <xdr:col>2</xdr:col>
      <xdr:colOff>1006200</xdr:colOff>
      <xdr:row>3</xdr:row>
      <xdr:rowOff>62450</xdr:rowOff>
    </xdr:to>
    <xdr:sp macro="" textlink="">
      <xdr:nvSpPr>
        <xdr:cNvPr id="6" name="角丸四角形 5">
          <a:hlinkClick xmlns:r="http://schemas.openxmlformats.org/officeDocument/2006/relationships" r:id="rId4" tooltip="前の番号へ"/>
          <a:extLst>
            <a:ext uri="{FF2B5EF4-FFF2-40B4-BE49-F238E27FC236}">
              <a16:creationId xmlns:a16="http://schemas.microsoft.com/office/drawing/2014/main" id="{00000000-0008-0000-1100-000006000000}"/>
            </a:ext>
          </a:extLst>
        </xdr:cNvPr>
        <xdr:cNvSpPr/>
      </xdr:nvSpPr>
      <xdr:spPr>
        <a:xfrm>
          <a:off x="114300" y="101600"/>
          <a:ext cx="16920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前の番号へ</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3</xdr:col>
      <xdr:colOff>57150</xdr:colOff>
      <xdr:row>0</xdr:row>
      <xdr:rowOff>101600</xdr:rowOff>
    </xdr:from>
    <xdr:to>
      <xdr:col>3</xdr:col>
      <xdr:colOff>1743075</xdr:colOff>
      <xdr:row>3</xdr:row>
      <xdr:rowOff>63500</xdr:rowOff>
    </xdr:to>
    <xdr:sp macro="" textlink="">
      <xdr:nvSpPr>
        <xdr:cNvPr id="2" name="角丸四角形 1">
          <a:hlinkClick xmlns:r="http://schemas.openxmlformats.org/officeDocument/2006/relationships" r:id="rId1" tooltip="点検シートに戻る"/>
          <a:extLst>
            <a:ext uri="{FF2B5EF4-FFF2-40B4-BE49-F238E27FC236}">
              <a16:creationId xmlns:a16="http://schemas.microsoft.com/office/drawing/2014/main" id="{00000000-0008-0000-1200-000002000000}"/>
            </a:ext>
          </a:extLst>
        </xdr:cNvPr>
        <xdr:cNvSpPr/>
      </xdr:nvSpPr>
      <xdr:spPr>
        <a:xfrm>
          <a:off x="2324100" y="101600"/>
          <a:ext cx="1685925" cy="47625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点検シートに戻る</a:t>
          </a:r>
        </a:p>
      </xdr:txBody>
    </xdr:sp>
    <xdr:clientData/>
  </xdr:twoCellAnchor>
  <xdr:twoCellAnchor>
    <xdr:from>
      <xdr:col>3</xdr:col>
      <xdr:colOff>2268075</xdr:colOff>
      <xdr:row>0</xdr:row>
      <xdr:rowOff>101600</xdr:rowOff>
    </xdr:from>
    <xdr:to>
      <xdr:col>4</xdr:col>
      <xdr:colOff>0</xdr:colOff>
      <xdr:row>3</xdr:row>
      <xdr:rowOff>62450</xdr:rowOff>
    </xdr:to>
    <xdr:sp macro="" textlink="">
      <xdr:nvSpPr>
        <xdr:cNvPr id="3" name="角丸四角形 2">
          <a:hlinkClick xmlns:r="http://schemas.openxmlformats.org/officeDocument/2006/relationships" r:id="rId2" tooltip="次の番号へ"/>
          <a:extLst>
            <a:ext uri="{FF2B5EF4-FFF2-40B4-BE49-F238E27FC236}">
              <a16:creationId xmlns:a16="http://schemas.microsoft.com/office/drawing/2014/main" id="{00000000-0008-0000-1200-000003000000}"/>
            </a:ext>
          </a:extLst>
        </xdr:cNvPr>
        <xdr:cNvSpPr/>
      </xdr:nvSpPr>
      <xdr:spPr>
        <a:xfrm>
          <a:off x="4535025"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次の番号へ</a:t>
          </a:r>
        </a:p>
      </xdr:txBody>
    </xdr:sp>
    <xdr:clientData/>
  </xdr:twoCellAnchor>
  <xdr:twoCellAnchor>
    <xdr:from>
      <xdr:col>1</xdr:col>
      <xdr:colOff>0</xdr:colOff>
      <xdr:row>0</xdr:row>
      <xdr:rowOff>101600</xdr:rowOff>
    </xdr:from>
    <xdr:to>
      <xdr:col>2</xdr:col>
      <xdr:colOff>999000</xdr:colOff>
      <xdr:row>3</xdr:row>
      <xdr:rowOff>62450</xdr:rowOff>
    </xdr:to>
    <xdr:sp macro="" textlink="">
      <xdr:nvSpPr>
        <xdr:cNvPr id="4" name="角丸四角形 3">
          <a:hlinkClick xmlns:r="http://schemas.openxmlformats.org/officeDocument/2006/relationships" r:id="rId3" tooltip="前の番号へ"/>
          <a:extLst>
            <a:ext uri="{FF2B5EF4-FFF2-40B4-BE49-F238E27FC236}">
              <a16:creationId xmlns:a16="http://schemas.microsoft.com/office/drawing/2014/main" id="{00000000-0008-0000-1200-000004000000}"/>
            </a:ext>
          </a:extLst>
        </xdr:cNvPr>
        <xdr:cNvSpPr/>
      </xdr:nvSpPr>
      <xdr:spPr>
        <a:xfrm>
          <a:off x="11430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前の番号へ</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3</xdr:col>
      <xdr:colOff>57150</xdr:colOff>
      <xdr:row>0</xdr:row>
      <xdr:rowOff>101600</xdr:rowOff>
    </xdr:from>
    <xdr:to>
      <xdr:col>3</xdr:col>
      <xdr:colOff>1743075</xdr:colOff>
      <xdr:row>3</xdr:row>
      <xdr:rowOff>63500</xdr:rowOff>
    </xdr:to>
    <xdr:sp macro="" textlink="">
      <xdr:nvSpPr>
        <xdr:cNvPr id="2" name="角丸四角形 1">
          <a:hlinkClick xmlns:r="http://schemas.openxmlformats.org/officeDocument/2006/relationships" r:id="rId1" tooltip="点検シートに戻る"/>
          <a:extLst>
            <a:ext uri="{FF2B5EF4-FFF2-40B4-BE49-F238E27FC236}">
              <a16:creationId xmlns:a16="http://schemas.microsoft.com/office/drawing/2014/main" id="{00000000-0008-0000-1300-000002000000}"/>
            </a:ext>
          </a:extLst>
        </xdr:cNvPr>
        <xdr:cNvSpPr/>
      </xdr:nvSpPr>
      <xdr:spPr>
        <a:xfrm>
          <a:off x="2324100" y="101600"/>
          <a:ext cx="1685925" cy="47625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点検シートに戻る</a:t>
          </a:r>
        </a:p>
      </xdr:txBody>
    </xdr:sp>
    <xdr:clientData/>
  </xdr:twoCellAnchor>
  <xdr:twoCellAnchor>
    <xdr:from>
      <xdr:col>3</xdr:col>
      <xdr:colOff>2268075</xdr:colOff>
      <xdr:row>0</xdr:row>
      <xdr:rowOff>101600</xdr:rowOff>
    </xdr:from>
    <xdr:to>
      <xdr:col>4</xdr:col>
      <xdr:colOff>0</xdr:colOff>
      <xdr:row>3</xdr:row>
      <xdr:rowOff>62450</xdr:rowOff>
    </xdr:to>
    <xdr:sp macro="" textlink="">
      <xdr:nvSpPr>
        <xdr:cNvPr id="3" name="角丸四角形 2">
          <a:hlinkClick xmlns:r="http://schemas.openxmlformats.org/officeDocument/2006/relationships" r:id="rId2" tooltip="次の番号へ"/>
          <a:extLst>
            <a:ext uri="{FF2B5EF4-FFF2-40B4-BE49-F238E27FC236}">
              <a16:creationId xmlns:a16="http://schemas.microsoft.com/office/drawing/2014/main" id="{00000000-0008-0000-1300-000003000000}"/>
            </a:ext>
          </a:extLst>
        </xdr:cNvPr>
        <xdr:cNvSpPr/>
      </xdr:nvSpPr>
      <xdr:spPr>
        <a:xfrm>
          <a:off x="4535025"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次の番号へ</a:t>
          </a:r>
        </a:p>
      </xdr:txBody>
    </xdr:sp>
    <xdr:clientData/>
  </xdr:twoCellAnchor>
  <xdr:twoCellAnchor>
    <xdr:from>
      <xdr:col>1</xdr:col>
      <xdr:colOff>0</xdr:colOff>
      <xdr:row>0</xdr:row>
      <xdr:rowOff>101600</xdr:rowOff>
    </xdr:from>
    <xdr:to>
      <xdr:col>2</xdr:col>
      <xdr:colOff>999000</xdr:colOff>
      <xdr:row>3</xdr:row>
      <xdr:rowOff>62450</xdr:rowOff>
    </xdr:to>
    <xdr:sp macro="" textlink="">
      <xdr:nvSpPr>
        <xdr:cNvPr id="4" name="角丸四角形 3">
          <a:hlinkClick xmlns:r="http://schemas.openxmlformats.org/officeDocument/2006/relationships" r:id="rId3" tooltip="前の番号へ"/>
          <a:extLst>
            <a:ext uri="{FF2B5EF4-FFF2-40B4-BE49-F238E27FC236}">
              <a16:creationId xmlns:a16="http://schemas.microsoft.com/office/drawing/2014/main" id="{00000000-0008-0000-1300-000004000000}"/>
            </a:ext>
          </a:extLst>
        </xdr:cNvPr>
        <xdr:cNvSpPr/>
      </xdr:nvSpPr>
      <xdr:spPr>
        <a:xfrm>
          <a:off x="11430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前の番号へ</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600075</xdr:colOff>
      <xdr:row>7</xdr:row>
      <xdr:rowOff>76195</xdr:rowOff>
    </xdr:from>
    <xdr:to>
      <xdr:col>11</xdr:col>
      <xdr:colOff>458850</xdr:colOff>
      <xdr:row>14</xdr:row>
      <xdr:rowOff>209550</xdr:rowOff>
    </xdr:to>
    <xdr:grpSp>
      <xdr:nvGrpSpPr>
        <xdr:cNvPr id="3" name="グループ化 2">
          <a:extLst>
            <a:ext uri="{FF2B5EF4-FFF2-40B4-BE49-F238E27FC236}">
              <a16:creationId xmlns:a16="http://schemas.microsoft.com/office/drawing/2014/main" id="{00000000-0008-0000-0100-000003000000}"/>
            </a:ext>
          </a:extLst>
        </xdr:cNvPr>
        <xdr:cNvGrpSpPr/>
      </xdr:nvGrpSpPr>
      <xdr:grpSpPr>
        <a:xfrm>
          <a:off x="5057775" y="1663695"/>
          <a:ext cx="2189225" cy="1733555"/>
          <a:chOff x="5095875" y="1800220"/>
          <a:chExt cx="2190750" cy="1733555"/>
        </a:xfrm>
      </xdr:grpSpPr>
      <xdr:sp macro="" textlink="">
        <xdr:nvSpPr>
          <xdr:cNvPr id="8" name="テキスト ボックス 7">
            <a:extLst>
              <a:ext uri="{FF2B5EF4-FFF2-40B4-BE49-F238E27FC236}">
                <a16:creationId xmlns:a16="http://schemas.microsoft.com/office/drawing/2014/main" id="{00000000-0008-0000-0100-000008000000}"/>
              </a:ext>
            </a:extLst>
          </xdr:cNvPr>
          <xdr:cNvSpPr txBox="1"/>
        </xdr:nvSpPr>
        <xdr:spPr>
          <a:xfrm>
            <a:off x="5700096" y="1800220"/>
            <a:ext cx="985325" cy="26675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kumimoji="1" lang="ja-JP" altLang="en-US" sz="1200">
                <a:latin typeface="BIZ UDPゴシック" panose="020B0400000000000000" pitchFamily="50" charset="-128"/>
                <a:ea typeface="BIZ UDPゴシック" panose="020B0400000000000000" pitchFamily="50" charset="-128"/>
              </a:rPr>
              <a:t>グラフの見方</a:t>
            </a:r>
          </a:p>
        </xdr:txBody>
      </xdr:sp>
      <xdr:pic>
        <xdr:nvPicPr>
          <xdr:cNvPr id="11" name="図 10">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95875" y="2105025"/>
            <a:ext cx="2190750" cy="142875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161925</xdr:colOff>
      <xdr:row>4</xdr:row>
      <xdr:rowOff>228600</xdr:rowOff>
    </xdr:from>
    <xdr:to>
      <xdr:col>9</xdr:col>
      <xdr:colOff>447674</xdr:colOff>
      <xdr:row>17</xdr:row>
      <xdr:rowOff>45386</xdr:rowOff>
    </xdr:to>
    <xdr:graphicFrame macro="">
      <xdr:nvGraphicFramePr>
        <xdr:cNvPr id="6" name="グラフ 5">
          <a:extLst>
            <a:ext uri="{FF2B5EF4-FFF2-40B4-BE49-F238E27FC236}">
              <a16:creationId xmlns:a16="http://schemas.microsoft.com/office/drawing/2014/main"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1819275</xdr:colOff>
      <xdr:row>51</xdr:row>
      <xdr:rowOff>257175</xdr:rowOff>
    </xdr:from>
    <xdr:to>
      <xdr:col>10</xdr:col>
      <xdr:colOff>159684</xdr:colOff>
      <xdr:row>53</xdr:row>
      <xdr:rowOff>94130</xdr:rowOff>
    </xdr:to>
    <xdr:sp macro="" textlink="">
      <xdr:nvSpPr>
        <xdr:cNvPr id="7" name="角丸四角形 6">
          <a:hlinkClick xmlns:r="http://schemas.openxmlformats.org/officeDocument/2006/relationships" r:id="rId3"/>
          <a:extLst>
            <a:ext uri="{FF2B5EF4-FFF2-40B4-BE49-F238E27FC236}">
              <a16:creationId xmlns:a16="http://schemas.microsoft.com/office/drawing/2014/main" id="{00000000-0008-0000-0100-000007000000}"/>
            </a:ext>
          </a:extLst>
        </xdr:cNvPr>
        <xdr:cNvSpPr/>
      </xdr:nvSpPr>
      <xdr:spPr>
        <a:xfrm>
          <a:off x="3009900" y="12449175"/>
          <a:ext cx="2226609" cy="39893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「点検シート」に戻る</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3</xdr:col>
      <xdr:colOff>57150</xdr:colOff>
      <xdr:row>0</xdr:row>
      <xdr:rowOff>101600</xdr:rowOff>
    </xdr:from>
    <xdr:to>
      <xdr:col>3</xdr:col>
      <xdr:colOff>1743075</xdr:colOff>
      <xdr:row>3</xdr:row>
      <xdr:rowOff>63500</xdr:rowOff>
    </xdr:to>
    <xdr:sp macro="" textlink="">
      <xdr:nvSpPr>
        <xdr:cNvPr id="2" name="角丸四角形 1">
          <a:hlinkClick xmlns:r="http://schemas.openxmlformats.org/officeDocument/2006/relationships" r:id="rId1" tooltip="点検シートに戻る"/>
          <a:extLst>
            <a:ext uri="{FF2B5EF4-FFF2-40B4-BE49-F238E27FC236}">
              <a16:creationId xmlns:a16="http://schemas.microsoft.com/office/drawing/2014/main" id="{00000000-0008-0000-1400-000002000000}"/>
            </a:ext>
          </a:extLst>
        </xdr:cNvPr>
        <xdr:cNvSpPr/>
      </xdr:nvSpPr>
      <xdr:spPr>
        <a:xfrm>
          <a:off x="2324100" y="101600"/>
          <a:ext cx="1685925" cy="47625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点検シートに戻る</a:t>
          </a:r>
        </a:p>
      </xdr:txBody>
    </xdr:sp>
    <xdr:clientData/>
  </xdr:twoCellAnchor>
  <xdr:oneCellAnchor>
    <xdr:from>
      <xdr:col>2</xdr:col>
      <xdr:colOff>34972</xdr:colOff>
      <xdr:row>9</xdr:row>
      <xdr:rowOff>1560015</xdr:rowOff>
    </xdr:from>
    <xdr:ext cx="5308553" cy="325089"/>
    <xdr:sp macro="" textlink="">
      <xdr:nvSpPr>
        <xdr:cNvPr id="3" name="テキスト ボックス 2">
          <a:extLst>
            <a:ext uri="{FF2B5EF4-FFF2-40B4-BE49-F238E27FC236}">
              <a16:creationId xmlns:a16="http://schemas.microsoft.com/office/drawing/2014/main" id="{00000000-0008-0000-1400-000003000000}"/>
            </a:ext>
          </a:extLst>
        </xdr:cNvPr>
        <xdr:cNvSpPr txBox="1"/>
      </xdr:nvSpPr>
      <xdr:spPr>
        <a:xfrm>
          <a:off x="720772" y="2579190"/>
          <a:ext cx="5308553" cy="3250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900" b="0">
              <a:solidFill>
                <a:schemeClr val="dk1"/>
              </a:solidFill>
              <a:effectLst/>
              <a:latin typeface="BIZ UDP明朝 Medium" panose="02020500000000000000" pitchFamily="18" charset="-128"/>
              <a:ea typeface="BIZ UDP明朝 Medium" panose="02020500000000000000" pitchFamily="18" charset="-128"/>
              <a:cs typeface="+mn-cs"/>
            </a:rPr>
            <a:t>出典：</a:t>
          </a:r>
          <a:r>
            <a:rPr kumimoji="1" lang="ja-JP" altLang="en-US" sz="900" b="0">
              <a:solidFill>
                <a:schemeClr val="dk1"/>
              </a:solidFill>
              <a:effectLst/>
              <a:latin typeface="BIZ UDP明朝 Medium" panose="02020500000000000000" pitchFamily="18" charset="-128"/>
              <a:ea typeface="BIZ UDP明朝 Medium" panose="02020500000000000000" pitchFamily="18" charset="-128"/>
              <a:cs typeface="+mn-cs"/>
            </a:rPr>
            <a:t>「目標設定型排出量取引制度における優良大規模事業所の認定ガイドライン（第二区分事業所）」</a:t>
          </a:r>
          <a:endParaRPr kumimoji="1" lang="en-US" altLang="ja-JP" sz="900" b="0">
            <a:solidFill>
              <a:schemeClr val="dk1"/>
            </a:solidFill>
            <a:effectLst/>
            <a:latin typeface="BIZ UDP明朝 Medium" panose="02020500000000000000" pitchFamily="18" charset="-128"/>
            <a:ea typeface="BIZ UDP明朝 Medium" panose="02020500000000000000" pitchFamily="18"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050" b="1">
              <a:solidFill>
                <a:schemeClr val="tx1"/>
              </a:solidFill>
              <a:latin typeface="BIZ UDP明朝 Medium" panose="02020500000000000000" pitchFamily="18" charset="-128"/>
              <a:ea typeface="BIZ UDP明朝 Medium" panose="02020500000000000000" pitchFamily="18" charset="-128"/>
            </a:rPr>
            <a:t>図　遮熱塗料の効果イメージ</a:t>
          </a:r>
          <a:endParaRPr kumimoji="1" lang="en-US" altLang="ja-JP" sz="1050" b="1">
            <a:solidFill>
              <a:schemeClr val="tx1"/>
            </a:solidFill>
            <a:latin typeface="BIZ UDP明朝 Medium" panose="02020500000000000000" pitchFamily="18" charset="-128"/>
            <a:ea typeface="BIZ UDP明朝 Medium" panose="02020500000000000000" pitchFamily="18" charset="-128"/>
          </a:endParaRPr>
        </a:p>
      </xdr:txBody>
    </xdr:sp>
    <xdr:clientData/>
  </xdr:oneCellAnchor>
  <xdr:twoCellAnchor>
    <xdr:from>
      <xdr:col>2</xdr:col>
      <xdr:colOff>381000</xdr:colOff>
      <xdr:row>8</xdr:row>
      <xdr:rowOff>19050</xdr:rowOff>
    </xdr:from>
    <xdr:to>
      <xdr:col>3</xdr:col>
      <xdr:colOff>3371850</xdr:colOff>
      <xdr:row>9</xdr:row>
      <xdr:rowOff>1504950</xdr:rowOff>
    </xdr:to>
    <xdr:pic>
      <xdr:nvPicPr>
        <xdr:cNvPr id="4" name="図 9">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0522" t="43338" r="10081" b="28183"/>
        <a:stretch>
          <a:fillRect/>
        </a:stretch>
      </xdr:blipFill>
      <xdr:spPr bwMode="auto">
        <a:xfrm>
          <a:off x="1066800" y="866775"/>
          <a:ext cx="4457700" cy="1657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2268075</xdr:colOff>
      <xdr:row>0</xdr:row>
      <xdr:rowOff>101600</xdr:rowOff>
    </xdr:from>
    <xdr:to>
      <xdr:col>4</xdr:col>
      <xdr:colOff>0</xdr:colOff>
      <xdr:row>3</xdr:row>
      <xdr:rowOff>62450</xdr:rowOff>
    </xdr:to>
    <xdr:sp macro="" textlink="">
      <xdr:nvSpPr>
        <xdr:cNvPr id="5" name="角丸四角形 4">
          <a:hlinkClick xmlns:r="http://schemas.openxmlformats.org/officeDocument/2006/relationships" r:id="rId3" tooltip="次の番号へ"/>
          <a:extLst>
            <a:ext uri="{FF2B5EF4-FFF2-40B4-BE49-F238E27FC236}">
              <a16:creationId xmlns:a16="http://schemas.microsoft.com/office/drawing/2014/main" id="{00000000-0008-0000-1400-000005000000}"/>
            </a:ext>
          </a:extLst>
        </xdr:cNvPr>
        <xdr:cNvSpPr/>
      </xdr:nvSpPr>
      <xdr:spPr>
        <a:xfrm>
          <a:off x="4535025"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次の番号へ</a:t>
          </a:r>
        </a:p>
      </xdr:txBody>
    </xdr:sp>
    <xdr:clientData/>
  </xdr:twoCellAnchor>
  <xdr:twoCellAnchor>
    <xdr:from>
      <xdr:col>1</xdr:col>
      <xdr:colOff>0</xdr:colOff>
      <xdr:row>0</xdr:row>
      <xdr:rowOff>101600</xdr:rowOff>
    </xdr:from>
    <xdr:to>
      <xdr:col>2</xdr:col>
      <xdr:colOff>999000</xdr:colOff>
      <xdr:row>3</xdr:row>
      <xdr:rowOff>62450</xdr:rowOff>
    </xdr:to>
    <xdr:sp macro="" textlink="">
      <xdr:nvSpPr>
        <xdr:cNvPr id="6" name="角丸四角形 5">
          <a:hlinkClick xmlns:r="http://schemas.openxmlformats.org/officeDocument/2006/relationships" r:id="rId4" tooltip="前の番号へ"/>
          <a:extLst>
            <a:ext uri="{FF2B5EF4-FFF2-40B4-BE49-F238E27FC236}">
              <a16:creationId xmlns:a16="http://schemas.microsoft.com/office/drawing/2014/main" id="{00000000-0008-0000-1400-000006000000}"/>
            </a:ext>
          </a:extLst>
        </xdr:cNvPr>
        <xdr:cNvSpPr/>
      </xdr:nvSpPr>
      <xdr:spPr>
        <a:xfrm>
          <a:off x="11430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前の番号へ</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3</xdr:col>
      <xdr:colOff>57150</xdr:colOff>
      <xdr:row>0</xdr:row>
      <xdr:rowOff>101600</xdr:rowOff>
    </xdr:from>
    <xdr:to>
      <xdr:col>3</xdr:col>
      <xdr:colOff>1743075</xdr:colOff>
      <xdr:row>3</xdr:row>
      <xdr:rowOff>63500</xdr:rowOff>
    </xdr:to>
    <xdr:sp macro="" textlink="">
      <xdr:nvSpPr>
        <xdr:cNvPr id="2" name="角丸四角形 1">
          <a:hlinkClick xmlns:r="http://schemas.openxmlformats.org/officeDocument/2006/relationships" r:id="rId1" tooltip="点検シートに戻る"/>
          <a:extLst>
            <a:ext uri="{FF2B5EF4-FFF2-40B4-BE49-F238E27FC236}">
              <a16:creationId xmlns:a16="http://schemas.microsoft.com/office/drawing/2014/main" id="{00000000-0008-0000-1500-000002000000}"/>
            </a:ext>
          </a:extLst>
        </xdr:cNvPr>
        <xdr:cNvSpPr/>
      </xdr:nvSpPr>
      <xdr:spPr>
        <a:xfrm>
          <a:off x="2324100" y="101600"/>
          <a:ext cx="1685925" cy="47625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点検シートに戻る</a:t>
          </a:r>
        </a:p>
      </xdr:txBody>
    </xdr:sp>
    <xdr:clientData/>
  </xdr:twoCellAnchor>
  <xdr:twoCellAnchor>
    <xdr:from>
      <xdr:col>3</xdr:col>
      <xdr:colOff>2268075</xdr:colOff>
      <xdr:row>0</xdr:row>
      <xdr:rowOff>101600</xdr:rowOff>
    </xdr:from>
    <xdr:to>
      <xdr:col>4</xdr:col>
      <xdr:colOff>0</xdr:colOff>
      <xdr:row>3</xdr:row>
      <xdr:rowOff>62450</xdr:rowOff>
    </xdr:to>
    <xdr:sp macro="" textlink="">
      <xdr:nvSpPr>
        <xdr:cNvPr id="3" name="角丸四角形 2">
          <a:hlinkClick xmlns:r="http://schemas.openxmlformats.org/officeDocument/2006/relationships" r:id="rId2" tooltip="次の番号へ"/>
          <a:extLst>
            <a:ext uri="{FF2B5EF4-FFF2-40B4-BE49-F238E27FC236}">
              <a16:creationId xmlns:a16="http://schemas.microsoft.com/office/drawing/2014/main" id="{00000000-0008-0000-1500-000003000000}"/>
            </a:ext>
          </a:extLst>
        </xdr:cNvPr>
        <xdr:cNvSpPr/>
      </xdr:nvSpPr>
      <xdr:spPr>
        <a:xfrm>
          <a:off x="4535025"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次の番号へ</a:t>
          </a:r>
        </a:p>
      </xdr:txBody>
    </xdr:sp>
    <xdr:clientData/>
  </xdr:twoCellAnchor>
  <xdr:twoCellAnchor>
    <xdr:from>
      <xdr:col>1</xdr:col>
      <xdr:colOff>0</xdr:colOff>
      <xdr:row>0</xdr:row>
      <xdr:rowOff>101600</xdr:rowOff>
    </xdr:from>
    <xdr:to>
      <xdr:col>2</xdr:col>
      <xdr:colOff>999000</xdr:colOff>
      <xdr:row>3</xdr:row>
      <xdr:rowOff>62450</xdr:rowOff>
    </xdr:to>
    <xdr:sp macro="" textlink="">
      <xdr:nvSpPr>
        <xdr:cNvPr id="4" name="角丸四角形 3">
          <a:hlinkClick xmlns:r="http://schemas.openxmlformats.org/officeDocument/2006/relationships" r:id="rId3" tooltip="前の番号へ"/>
          <a:extLst>
            <a:ext uri="{FF2B5EF4-FFF2-40B4-BE49-F238E27FC236}">
              <a16:creationId xmlns:a16="http://schemas.microsoft.com/office/drawing/2014/main" id="{00000000-0008-0000-1500-000004000000}"/>
            </a:ext>
          </a:extLst>
        </xdr:cNvPr>
        <xdr:cNvSpPr/>
      </xdr:nvSpPr>
      <xdr:spPr>
        <a:xfrm>
          <a:off x="11430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前の番号へ</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3</xdr:col>
      <xdr:colOff>57150</xdr:colOff>
      <xdr:row>0</xdr:row>
      <xdr:rowOff>101600</xdr:rowOff>
    </xdr:from>
    <xdr:to>
      <xdr:col>3</xdr:col>
      <xdr:colOff>1743075</xdr:colOff>
      <xdr:row>3</xdr:row>
      <xdr:rowOff>63500</xdr:rowOff>
    </xdr:to>
    <xdr:sp macro="" textlink="">
      <xdr:nvSpPr>
        <xdr:cNvPr id="2" name="角丸四角形 1">
          <a:hlinkClick xmlns:r="http://schemas.openxmlformats.org/officeDocument/2006/relationships" r:id="rId1" tooltip="点検シートに戻る"/>
          <a:extLst>
            <a:ext uri="{FF2B5EF4-FFF2-40B4-BE49-F238E27FC236}">
              <a16:creationId xmlns:a16="http://schemas.microsoft.com/office/drawing/2014/main" id="{00000000-0008-0000-1600-000002000000}"/>
            </a:ext>
          </a:extLst>
        </xdr:cNvPr>
        <xdr:cNvSpPr/>
      </xdr:nvSpPr>
      <xdr:spPr>
        <a:xfrm>
          <a:off x="2324100" y="101600"/>
          <a:ext cx="1685925" cy="47625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点検シートに戻る</a:t>
          </a:r>
        </a:p>
      </xdr:txBody>
    </xdr:sp>
    <xdr:clientData/>
  </xdr:twoCellAnchor>
  <xdr:twoCellAnchor>
    <xdr:from>
      <xdr:col>3</xdr:col>
      <xdr:colOff>2268075</xdr:colOff>
      <xdr:row>0</xdr:row>
      <xdr:rowOff>101600</xdr:rowOff>
    </xdr:from>
    <xdr:to>
      <xdr:col>4</xdr:col>
      <xdr:colOff>0</xdr:colOff>
      <xdr:row>3</xdr:row>
      <xdr:rowOff>62450</xdr:rowOff>
    </xdr:to>
    <xdr:sp macro="" textlink="">
      <xdr:nvSpPr>
        <xdr:cNvPr id="3" name="角丸四角形 2">
          <a:hlinkClick xmlns:r="http://schemas.openxmlformats.org/officeDocument/2006/relationships" r:id="rId2" tooltip="次の番号へ"/>
          <a:extLst>
            <a:ext uri="{FF2B5EF4-FFF2-40B4-BE49-F238E27FC236}">
              <a16:creationId xmlns:a16="http://schemas.microsoft.com/office/drawing/2014/main" id="{00000000-0008-0000-1600-000003000000}"/>
            </a:ext>
          </a:extLst>
        </xdr:cNvPr>
        <xdr:cNvSpPr/>
      </xdr:nvSpPr>
      <xdr:spPr>
        <a:xfrm>
          <a:off x="4535025"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次の番号へ</a:t>
          </a:r>
        </a:p>
      </xdr:txBody>
    </xdr:sp>
    <xdr:clientData/>
  </xdr:twoCellAnchor>
  <xdr:twoCellAnchor>
    <xdr:from>
      <xdr:col>1</xdr:col>
      <xdr:colOff>0</xdr:colOff>
      <xdr:row>0</xdr:row>
      <xdr:rowOff>101600</xdr:rowOff>
    </xdr:from>
    <xdr:to>
      <xdr:col>2</xdr:col>
      <xdr:colOff>999000</xdr:colOff>
      <xdr:row>3</xdr:row>
      <xdr:rowOff>62450</xdr:rowOff>
    </xdr:to>
    <xdr:sp macro="" textlink="">
      <xdr:nvSpPr>
        <xdr:cNvPr id="4" name="角丸四角形 3">
          <a:hlinkClick xmlns:r="http://schemas.openxmlformats.org/officeDocument/2006/relationships" r:id="rId3" tooltip="前の番号へ"/>
          <a:extLst>
            <a:ext uri="{FF2B5EF4-FFF2-40B4-BE49-F238E27FC236}">
              <a16:creationId xmlns:a16="http://schemas.microsoft.com/office/drawing/2014/main" id="{00000000-0008-0000-1600-000004000000}"/>
            </a:ext>
          </a:extLst>
        </xdr:cNvPr>
        <xdr:cNvSpPr/>
      </xdr:nvSpPr>
      <xdr:spPr>
        <a:xfrm>
          <a:off x="11430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前の番号へ</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3</xdr:col>
      <xdr:colOff>57150</xdr:colOff>
      <xdr:row>0</xdr:row>
      <xdr:rowOff>101600</xdr:rowOff>
    </xdr:from>
    <xdr:to>
      <xdr:col>3</xdr:col>
      <xdr:colOff>1743075</xdr:colOff>
      <xdr:row>3</xdr:row>
      <xdr:rowOff>63500</xdr:rowOff>
    </xdr:to>
    <xdr:sp macro="" textlink="">
      <xdr:nvSpPr>
        <xdr:cNvPr id="2" name="角丸四角形 1">
          <a:hlinkClick xmlns:r="http://schemas.openxmlformats.org/officeDocument/2006/relationships" r:id="rId1" tooltip="点検シートに戻る"/>
          <a:extLst>
            <a:ext uri="{FF2B5EF4-FFF2-40B4-BE49-F238E27FC236}">
              <a16:creationId xmlns:a16="http://schemas.microsoft.com/office/drawing/2014/main" id="{00000000-0008-0000-1700-000002000000}"/>
            </a:ext>
          </a:extLst>
        </xdr:cNvPr>
        <xdr:cNvSpPr/>
      </xdr:nvSpPr>
      <xdr:spPr>
        <a:xfrm>
          <a:off x="2324100" y="101600"/>
          <a:ext cx="1685925" cy="47625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点検シートに戻る</a:t>
          </a:r>
        </a:p>
      </xdr:txBody>
    </xdr:sp>
    <xdr:clientData/>
  </xdr:twoCellAnchor>
  <xdr:twoCellAnchor editAs="oneCell">
    <xdr:from>
      <xdr:col>1</xdr:col>
      <xdr:colOff>123825</xdr:colOff>
      <xdr:row>26</xdr:row>
      <xdr:rowOff>133350</xdr:rowOff>
    </xdr:from>
    <xdr:to>
      <xdr:col>3</xdr:col>
      <xdr:colOff>3819525</xdr:colOff>
      <xdr:row>37</xdr:row>
      <xdr:rowOff>47625</xdr:rowOff>
    </xdr:to>
    <xdr:pic>
      <xdr:nvPicPr>
        <xdr:cNvPr id="6" name="図 5">
          <a:extLst>
            <a:ext uri="{FF2B5EF4-FFF2-40B4-BE49-F238E27FC236}">
              <a16:creationId xmlns:a16="http://schemas.microsoft.com/office/drawing/2014/main" id="{00000000-0008-0000-17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5534025"/>
          <a:ext cx="5848350" cy="1800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2268075</xdr:colOff>
      <xdr:row>0</xdr:row>
      <xdr:rowOff>101600</xdr:rowOff>
    </xdr:from>
    <xdr:to>
      <xdr:col>4</xdr:col>
      <xdr:colOff>0</xdr:colOff>
      <xdr:row>3</xdr:row>
      <xdr:rowOff>62450</xdr:rowOff>
    </xdr:to>
    <xdr:sp macro="" textlink="">
      <xdr:nvSpPr>
        <xdr:cNvPr id="4" name="角丸四角形 3">
          <a:hlinkClick xmlns:r="http://schemas.openxmlformats.org/officeDocument/2006/relationships" r:id="rId3" tooltip="次の番号へ"/>
          <a:extLst>
            <a:ext uri="{FF2B5EF4-FFF2-40B4-BE49-F238E27FC236}">
              <a16:creationId xmlns:a16="http://schemas.microsoft.com/office/drawing/2014/main" id="{00000000-0008-0000-1700-000004000000}"/>
            </a:ext>
          </a:extLst>
        </xdr:cNvPr>
        <xdr:cNvSpPr/>
      </xdr:nvSpPr>
      <xdr:spPr>
        <a:xfrm>
          <a:off x="4535025"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次の番号へ</a:t>
          </a:r>
        </a:p>
      </xdr:txBody>
    </xdr:sp>
    <xdr:clientData/>
  </xdr:twoCellAnchor>
  <xdr:twoCellAnchor>
    <xdr:from>
      <xdr:col>1</xdr:col>
      <xdr:colOff>0</xdr:colOff>
      <xdr:row>0</xdr:row>
      <xdr:rowOff>101600</xdr:rowOff>
    </xdr:from>
    <xdr:to>
      <xdr:col>2</xdr:col>
      <xdr:colOff>999000</xdr:colOff>
      <xdr:row>3</xdr:row>
      <xdr:rowOff>62450</xdr:rowOff>
    </xdr:to>
    <xdr:sp macro="" textlink="">
      <xdr:nvSpPr>
        <xdr:cNvPr id="5" name="角丸四角形 4">
          <a:hlinkClick xmlns:r="http://schemas.openxmlformats.org/officeDocument/2006/relationships" r:id="rId4" tooltip="前の番号へ"/>
          <a:extLst>
            <a:ext uri="{FF2B5EF4-FFF2-40B4-BE49-F238E27FC236}">
              <a16:creationId xmlns:a16="http://schemas.microsoft.com/office/drawing/2014/main" id="{00000000-0008-0000-1700-000005000000}"/>
            </a:ext>
          </a:extLst>
        </xdr:cNvPr>
        <xdr:cNvSpPr/>
      </xdr:nvSpPr>
      <xdr:spPr>
        <a:xfrm>
          <a:off x="11430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前の番号へ</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3</xdr:col>
      <xdr:colOff>57150</xdr:colOff>
      <xdr:row>0</xdr:row>
      <xdr:rowOff>101600</xdr:rowOff>
    </xdr:from>
    <xdr:to>
      <xdr:col>3</xdr:col>
      <xdr:colOff>1743075</xdr:colOff>
      <xdr:row>3</xdr:row>
      <xdr:rowOff>63500</xdr:rowOff>
    </xdr:to>
    <xdr:sp macro="" textlink="">
      <xdr:nvSpPr>
        <xdr:cNvPr id="2" name="角丸四角形 1">
          <a:hlinkClick xmlns:r="http://schemas.openxmlformats.org/officeDocument/2006/relationships" r:id="rId1" tooltip="点検シートに戻る"/>
          <a:extLst>
            <a:ext uri="{FF2B5EF4-FFF2-40B4-BE49-F238E27FC236}">
              <a16:creationId xmlns:a16="http://schemas.microsoft.com/office/drawing/2014/main" id="{00000000-0008-0000-1800-000002000000}"/>
            </a:ext>
          </a:extLst>
        </xdr:cNvPr>
        <xdr:cNvSpPr/>
      </xdr:nvSpPr>
      <xdr:spPr>
        <a:xfrm>
          <a:off x="2324100" y="101600"/>
          <a:ext cx="1685925" cy="47625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点検シートに戻る</a:t>
          </a:r>
        </a:p>
      </xdr:txBody>
    </xdr:sp>
    <xdr:clientData/>
  </xdr:twoCellAnchor>
  <xdr:oneCellAnchor>
    <xdr:from>
      <xdr:col>2</xdr:col>
      <xdr:colOff>63547</xdr:colOff>
      <xdr:row>11</xdr:row>
      <xdr:rowOff>3320960</xdr:rowOff>
    </xdr:from>
    <xdr:ext cx="5289503" cy="175048"/>
    <xdr:sp macro="" textlink="">
      <xdr:nvSpPr>
        <xdr:cNvPr id="3" name="テキスト ボックス 2">
          <a:extLst>
            <a:ext uri="{FF2B5EF4-FFF2-40B4-BE49-F238E27FC236}">
              <a16:creationId xmlns:a16="http://schemas.microsoft.com/office/drawing/2014/main" id="{00000000-0008-0000-1800-000003000000}"/>
            </a:ext>
          </a:extLst>
        </xdr:cNvPr>
        <xdr:cNvSpPr txBox="1"/>
      </xdr:nvSpPr>
      <xdr:spPr>
        <a:xfrm>
          <a:off x="749347" y="4340135"/>
          <a:ext cx="5289503" cy="1750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spAutoFit/>
        </a:bodyPr>
        <a:lstStyle/>
        <a:p>
          <a:pPr algn="ctr"/>
          <a:r>
            <a:rPr kumimoji="1" lang="ja-JP" altLang="en-US" sz="1050" b="1">
              <a:solidFill>
                <a:schemeClr val="tx1"/>
              </a:solidFill>
              <a:latin typeface="BIZ UDP明朝 Medium" panose="02020500000000000000" pitchFamily="18" charset="-128"/>
              <a:ea typeface="BIZ UDP明朝 Medium" panose="02020500000000000000" pitchFamily="18" charset="-128"/>
            </a:rPr>
            <a:t>図　換気ファンの間欠運転の例</a:t>
          </a:r>
          <a:endParaRPr kumimoji="1" lang="en-US" altLang="ja-JP" sz="1050" b="1">
            <a:solidFill>
              <a:schemeClr val="tx1"/>
            </a:solidFill>
            <a:latin typeface="BIZ UDP明朝 Medium" panose="02020500000000000000" pitchFamily="18" charset="-128"/>
            <a:ea typeface="BIZ UDP明朝 Medium" panose="02020500000000000000" pitchFamily="18" charset="-128"/>
          </a:endParaRPr>
        </a:p>
      </xdr:txBody>
    </xdr:sp>
    <xdr:clientData/>
  </xdr:oneCellAnchor>
  <xdr:twoCellAnchor>
    <xdr:from>
      <xdr:col>2</xdr:col>
      <xdr:colOff>466725</xdr:colOff>
      <xdr:row>10</xdr:row>
      <xdr:rowOff>38100</xdr:rowOff>
    </xdr:from>
    <xdr:to>
      <xdr:col>3</xdr:col>
      <xdr:colOff>3457575</xdr:colOff>
      <xdr:row>11</xdr:row>
      <xdr:rowOff>3248025</xdr:rowOff>
    </xdr:to>
    <xdr:pic>
      <xdr:nvPicPr>
        <xdr:cNvPr id="4" name="図 16">
          <a:extLst>
            <a:ext uri="{FF2B5EF4-FFF2-40B4-BE49-F238E27FC236}">
              <a16:creationId xmlns:a16="http://schemas.microsoft.com/office/drawing/2014/main" id="{00000000-0008-0000-18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 r="5254"/>
        <a:stretch>
          <a:fillRect/>
        </a:stretch>
      </xdr:blipFill>
      <xdr:spPr bwMode="auto">
        <a:xfrm>
          <a:off x="1152525" y="885825"/>
          <a:ext cx="4457700" cy="3381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2268075</xdr:colOff>
      <xdr:row>0</xdr:row>
      <xdr:rowOff>101600</xdr:rowOff>
    </xdr:from>
    <xdr:to>
      <xdr:col>4</xdr:col>
      <xdr:colOff>0</xdr:colOff>
      <xdr:row>3</xdr:row>
      <xdr:rowOff>62450</xdr:rowOff>
    </xdr:to>
    <xdr:sp macro="" textlink="">
      <xdr:nvSpPr>
        <xdr:cNvPr id="5" name="角丸四角形 4">
          <a:hlinkClick xmlns:r="http://schemas.openxmlformats.org/officeDocument/2006/relationships" r:id="rId3" tooltip="次の番号へ"/>
          <a:extLst>
            <a:ext uri="{FF2B5EF4-FFF2-40B4-BE49-F238E27FC236}">
              <a16:creationId xmlns:a16="http://schemas.microsoft.com/office/drawing/2014/main" id="{00000000-0008-0000-1800-000005000000}"/>
            </a:ext>
          </a:extLst>
        </xdr:cNvPr>
        <xdr:cNvSpPr/>
      </xdr:nvSpPr>
      <xdr:spPr>
        <a:xfrm>
          <a:off x="4535025"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次の番号へ</a:t>
          </a:r>
        </a:p>
      </xdr:txBody>
    </xdr:sp>
    <xdr:clientData/>
  </xdr:twoCellAnchor>
  <xdr:twoCellAnchor>
    <xdr:from>
      <xdr:col>1</xdr:col>
      <xdr:colOff>0</xdr:colOff>
      <xdr:row>0</xdr:row>
      <xdr:rowOff>101600</xdr:rowOff>
    </xdr:from>
    <xdr:to>
      <xdr:col>2</xdr:col>
      <xdr:colOff>999000</xdr:colOff>
      <xdr:row>3</xdr:row>
      <xdr:rowOff>62450</xdr:rowOff>
    </xdr:to>
    <xdr:sp macro="" textlink="">
      <xdr:nvSpPr>
        <xdr:cNvPr id="6" name="角丸四角形 5">
          <a:hlinkClick xmlns:r="http://schemas.openxmlformats.org/officeDocument/2006/relationships" r:id="rId4" tooltip="前の番号へ"/>
          <a:extLst>
            <a:ext uri="{FF2B5EF4-FFF2-40B4-BE49-F238E27FC236}">
              <a16:creationId xmlns:a16="http://schemas.microsoft.com/office/drawing/2014/main" id="{00000000-0008-0000-1800-000006000000}"/>
            </a:ext>
          </a:extLst>
        </xdr:cNvPr>
        <xdr:cNvSpPr/>
      </xdr:nvSpPr>
      <xdr:spPr>
        <a:xfrm>
          <a:off x="11430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前の番号へ</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3</xdr:col>
      <xdr:colOff>123825</xdr:colOff>
      <xdr:row>0</xdr:row>
      <xdr:rowOff>101600</xdr:rowOff>
    </xdr:from>
    <xdr:to>
      <xdr:col>3</xdr:col>
      <xdr:colOff>1809750</xdr:colOff>
      <xdr:row>3</xdr:row>
      <xdr:rowOff>63500</xdr:rowOff>
    </xdr:to>
    <xdr:sp macro="" textlink="">
      <xdr:nvSpPr>
        <xdr:cNvPr id="2" name="角丸四角形 1">
          <a:hlinkClick xmlns:r="http://schemas.openxmlformats.org/officeDocument/2006/relationships" r:id="rId1" tooltip="点検シートに戻る"/>
          <a:extLst>
            <a:ext uri="{FF2B5EF4-FFF2-40B4-BE49-F238E27FC236}">
              <a16:creationId xmlns:a16="http://schemas.microsoft.com/office/drawing/2014/main" id="{00000000-0008-0000-1900-000002000000}"/>
            </a:ext>
          </a:extLst>
        </xdr:cNvPr>
        <xdr:cNvSpPr/>
      </xdr:nvSpPr>
      <xdr:spPr>
        <a:xfrm>
          <a:off x="2324100" y="101600"/>
          <a:ext cx="1685925" cy="47625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点検シートに戻る</a:t>
          </a:r>
        </a:p>
      </xdr:txBody>
    </xdr:sp>
    <xdr:clientData/>
  </xdr:twoCellAnchor>
  <xdr:oneCellAnchor>
    <xdr:from>
      <xdr:col>1</xdr:col>
      <xdr:colOff>358822</xdr:colOff>
      <xdr:row>39</xdr:row>
      <xdr:rowOff>26490</xdr:rowOff>
    </xdr:from>
    <xdr:ext cx="5194253" cy="325089"/>
    <xdr:sp macro="" textlink="">
      <xdr:nvSpPr>
        <xdr:cNvPr id="3" name="テキスト ボックス 2">
          <a:extLst>
            <a:ext uri="{FF2B5EF4-FFF2-40B4-BE49-F238E27FC236}">
              <a16:creationId xmlns:a16="http://schemas.microsoft.com/office/drawing/2014/main" id="{00000000-0008-0000-1900-000003000000}"/>
            </a:ext>
          </a:extLst>
        </xdr:cNvPr>
        <xdr:cNvSpPr txBox="1"/>
      </xdr:nvSpPr>
      <xdr:spPr>
        <a:xfrm>
          <a:off x="473122" y="7951290"/>
          <a:ext cx="5194253" cy="3250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900" b="0">
              <a:solidFill>
                <a:schemeClr val="dk1"/>
              </a:solidFill>
              <a:effectLst/>
              <a:latin typeface="BIZ UDP明朝 Medium" panose="02020500000000000000" pitchFamily="18" charset="-128"/>
              <a:ea typeface="BIZ UDP明朝 Medium" panose="02020500000000000000" pitchFamily="18" charset="-128"/>
              <a:cs typeface="+mn-cs"/>
            </a:rPr>
            <a:t>出典：</a:t>
          </a:r>
          <a:r>
            <a:rPr kumimoji="1" lang="en-US" altLang="ja-JP" sz="900" b="0">
              <a:solidFill>
                <a:schemeClr val="dk1"/>
              </a:solidFill>
              <a:effectLst/>
              <a:latin typeface="BIZ UDP明朝 Medium" panose="02020500000000000000" pitchFamily="18" charset="-128"/>
              <a:ea typeface="BIZ UDP明朝 Medium" panose="02020500000000000000" pitchFamily="18" charset="-128"/>
              <a:cs typeface="+mn-cs"/>
            </a:rPr>
            <a:t>2017</a:t>
          </a:r>
          <a:r>
            <a:rPr kumimoji="1" lang="ja-JP" altLang="en-US" sz="900" b="0">
              <a:solidFill>
                <a:schemeClr val="dk1"/>
              </a:solidFill>
              <a:effectLst/>
              <a:latin typeface="BIZ UDP明朝 Medium" panose="02020500000000000000" pitchFamily="18" charset="-128"/>
              <a:ea typeface="BIZ UDP明朝 Medium" panose="02020500000000000000" pitchFamily="18" charset="-128"/>
              <a:cs typeface="+mn-cs"/>
            </a:rPr>
            <a:t>省エネルギー</a:t>
          </a:r>
          <a:r>
            <a:rPr kumimoji="1" lang="ja-JP" altLang="ja-JP" sz="900" b="0">
              <a:solidFill>
                <a:schemeClr val="dk1"/>
              </a:solidFill>
              <a:effectLst/>
              <a:latin typeface="BIZ UDP明朝 Medium" panose="02020500000000000000" pitchFamily="18" charset="-128"/>
              <a:ea typeface="BIZ UDP明朝 Medium" panose="02020500000000000000" pitchFamily="18" charset="-128"/>
              <a:cs typeface="+mn-cs"/>
            </a:rPr>
            <a:t>手帳</a:t>
          </a:r>
          <a:r>
            <a:rPr kumimoji="1" lang="ja-JP" altLang="en-US" sz="900" b="0">
              <a:solidFill>
                <a:schemeClr val="dk1"/>
              </a:solidFill>
              <a:effectLst/>
              <a:latin typeface="BIZ UDP明朝 Medium" panose="02020500000000000000" pitchFamily="18" charset="-128"/>
              <a:ea typeface="BIZ UDP明朝 Medium" panose="02020500000000000000" pitchFamily="18" charset="-128"/>
              <a:cs typeface="+mn-cs"/>
            </a:rPr>
            <a:t> </a:t>
          </a:r>
          <a:r>
            <a:rPr kumimoji="1" lang="ja-JP" altLang="ja-JP" sz="900" b="0">
              <a:solidFill>
                <a:schemeClr val="dk1"/>
              </a:solidFill>
              <a:effectLst/>
              <a:latin typeface="BIZ UDP明朝 Medium" panose="02020500000000000000" pitchFamily="18" charset="-128"/>
              <a:ea typeface="BIZ UDP明朝 Medium" panose="02020500000000000000" pitchFamily="18" charset="-128"/>
              <a:cs typeface="+mn-cs"/>
            </a:rPr>
            <a:t>（一財）省エネルギーセンターを参考に作成</a:t>
          </a:r>
        </a:p>
        <a:p>
          <a:pPr algn="ctr"/>
          <a:r>
            <a:rPr kumimoji="1" lang="ja-JP" altLang="en-US" sz="1050" b="1">
              <a:solidFill>
                <a:schemeClr val="tx1"/>
              </a:solidFill>
              <a:latin typeface="BIZ UDP明朝 Medium" panose="02020500000000000000" pitchFamily="18" charset="-128"/>
              <a:ea typeface="BIZ UDP明朝 Medium" panose="02020500000000000000" pitchFamily="18" charset="-128"/>
            </a:rPr>
            <a:t>図　高効率照明の判断基準</a:t>
          </a:r>
          <a:endParaRPr kumimoji="1" lang="en-US" altLang="ja-JP" sz="1050" b="1">
            <a:solidFill>
              <a:schemeClr val="tx1"/>
            </a:solidFill>
            <a:latin typeface="BIZ UDP明朝 Medium" panose="02020500000000000000" pitchFamily="18" charset="-128"/>
            <a:ea typeface="BIZ UDP明朝 Medium" panose="02020500000000000000" pitchFamily="18" charset="-128"/>
          </a:endParaRPr>
        </a:p>
      </xdr:txBody>
    </xdr:sp>
    <xdr:clientData/>
  </xdr:oneCellAnchor>
  <xdr:twoCellAnchor>
    <xdr:from>
      <xdr:col>2</xdr:col>
      <xdr:colOff>123825</xdr:colOff>
      <xdr:row>25</xdr:row>
      <xdr:rowOff>57150</xdr:rowOff>
    </xdr:from>
    <xdr:to>
      <xdr:col>3</xdr:col>
      <xdr:colOff>2933700</xdr:colOff>
      <xdr:row>38</xdr:row>
      <xdr:rowOff>142875</xdr:rowOff>
    </xdr:to>
    <xdr:pic>
      <xdr:nvPicPr>
        <xdr:cNvPr id="4" name="図 8">
          <a:extLst>
            <a:ext uri="{FF2B5EF4-FFF2-40B4-BE49-F238E27FC236}">
              <a16:creationId xmlns:a16="http://schemas.microsoft.com/office/drawing/2014/main" id="{00000000-0008-0000-19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23925" y="5581650"/>
          <a:ext cx="4210050" cy="2314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0</xdr:row>
      <xdr:rowOff>101600</xdr:rowOff>
    </xdr:from>
    <xdr:to>
      <xdr:col>2</xdr:col>
      <xdr:colOff>999000</xdr:colOff>
      <xdr:row>3</xdr:row>
      <xdr:rowOff>62450</xdr:rowOff>
    </xdr:to>
    <xdr:sp macro="" textlink="">
      <xdr:nvSpPr>
        <xdr:cNvPr id="5" name="角丸四角形 4">
          <a:hlinkClick xmlns:r="http://schemas.openxmlformats.org/officeDocument/2006/relationships" r:id="rId3" tooltip="前の番号へ"/>
          <a:extLst>
            <a:ext uri="{FF2B5EF4-FFF2-40B4-BE49-F238E27FC236}">
              <a16:creationId xmlns:a16="http://schemas.microsoft.com/office/drawing/2014/main" id="{00000000-0008-0000-1900-000005000000}"/>
            </a:ext>
          </a:extLst>
        </xdr:cNvPr>
        <xdr:cNvSpPr/>
      </xdr:nvSpPr>
      <xdr:spPr>
        <a:xfrm>
          <a:off x="11430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前の番号へ</a:t>
          </a:r>
        </a:p>
      </xdr:txBody>
    </xdr:sp>
    <xdr:clientData/>
  </xdr:twoCellAnchor>
  <xdr:twoCellAnchor>
    <xdr:from>
      <xdr:col>3</xdr:col>
      <xdr:colOff>2334750</xdr:colOff>
      <xdr:row>0</xdr:row>
      <xdr:rowOff>101600</xdr:rowOff>
    </xdr:from>
    <xdr:to>
      <xdr:col>4</xdr:col>
      <xdr:colOff>0</xdr:colOff>
      <xdr:row>3</xdr:row>
      <xdr:rowOff>62450</xdr:rowOff>
    </xdr:to>
    <xdr:sp macro="" textlink="">
      <xdr:nvSpPr>
        <xdr:cNvPr id="6" name="角丸四角形 5">
          <a:hlinkClick xmlns:r="http://schemas.openxmlformats.org/officeDocument/2006/relationships" r:id="rId4" tooltip="次の番号へ"/>
          <a:extLst>
            <a:ext uri="{FF2B5EF4-FFF2-40B4-BE49-F238E27FC236}">
              <a16:creationId xmlns:a16="http://schemas.microsoft.com/office/drawing/2014/main" id="{00000000-0008-0000-1900-000006000000}"/>
            </a:ext>
          </a:extLst>
        </xdr:cNvPr>
        <xdr:cNvSpPr/>
      </xdr:nvSpPr>
      <xdr:spPr>
        <a:xfrm>
          <a:off x="4535025"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次の番号へ</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3</xdr:col>
      <xdr:colOff>61912</xdr:colOff>
      <xdr:row>0</xdr:row>
      <xdr:rowOff>101600</xdr:rowOff>
    </xdr:from>
    <xdr:to>
      <xdr:col>3</xdr:col>
      <xdr:colOff>1747837</xdr:colOff>
      <xdr:row>3</xdr:row>
      <xdr:rowOff>63500</xdr:rowOff>
    </xdr:to>
    <xdr:sp macro="" textlink="">
      <xdr:nvSpPr>
        <xdr:cNvPr id="2" name="角丸四角形 1">
          <a:hlinkClick xmlns:r="http://schemas.openxmlformats.org/officeDocument/2006/relationships" r:id="rId1" tooltip="点検シートに戻る"/>
          <a:extLst>
            <a:ext uri="{FF2B5EF4-FFF2-40B4-BE49-F238E27FC236}">
              <a16:creationId xmlns:a16="http://schemas.microsoft.com/office/drawing/2014/main" id="{00000000-0008-0000-1A00-000002000000}"/>
            </a:ext>
          </a:extLst>
        </xdr:cNvPr>
        <xdr:cNvSpPr/>
      </xdr:nvSpPr>
      <xdr:spPr>
        <a:xfrm>
          <a:off x="2328862" y="101600"/>
          <a:ext cx="1685925" cy="47625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点検シートに戻る</a:t>
          </a:r>
        </a:p>
      </xdr:txBody>
    </xdr:sp>
    <xdr:clientData/>
  </xdr:twoCellAnchor>
  <xdr:twoCellAnchor>
    <xdr:from>
      <xdr:col>1</xdr:col>
      <xdr:colOff>0</xdr:colOff>
      <xdr:row>0</xdr:row>
      <xdr:rowOff>101600</xdr:rowOff>
    </xdr:from>
    <xdr:to>
      <xdr:col>2</xdr:col>
      <xdr:colOff>999000</xdr:colOff>
      <xdr:row>3</xdr:row>
      <xdr:rowOff>62450</xdr:rowOff>
    </xdr:to>
    <xdr:sp macro="" textlink="">
      <xdr:nvSpPr>
        <xdr:cNvPr id="5" name="角丸四角形 4">
          <a:hlinkClick xmlns:r="http://schemas.openxmlformats.org/officeDocument/2006/relationships" r:id="rId2" tooltip="前の番号へ"/>
          <a:extLst>
            <a:ext uri="{FF2B5EF4-FFF2-40B4-BE49-F238E27FC236}">
              <a16:creationId xmlns:a16="http://schemas.microsoft.com/office/drawing/2014/main" id="{00000000-0008-0000-1A00-000005000000}"/>
            </a:ext>
          </a:extLst>
        </xdr:cNvPr>
        <xdr:cNvSpPr/>
      </xdr:nvSpPr>
      <xdr:spPr>
        <a:xfrm>
          <a:off x="11430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前の番号へ</a:t>
          </a:r>
        </a:p>
      </xdr:txBody>
    </xdr:sp>
    <xdr:clientData/>
  </xdr:twoCellAnchor>
  <xdr:twoCellAnchor>
    <xdr:from>
      <xdr:col>3</xdr:col>
      <xdr:colOff>2277600</xdr:colOff>
      <xdr:row>0</xdr:row>
      <xdr:rowOff>101600</xdr:rowOff>
    </xdr:from>
    <xdr:to>
      <xdr:col>4</xdr:col>
      <xdr:colOff>0</xdr:colOff>
      <xdr:row>3</xdr:row>
      <xdr:rowOff>62450</xdr:rowOff>
    </xdr:to>
    <xdr:sp macro="" textlink="">
      <xdr:nvSpPr>
        <xdr:cNvPr id="6" name="角丸四角形 5">
          <a:hlinkClick xmlns:r="http://schemas.openxmlformats.org/officeDocument/2006/relationships" r:id="rId3" tooltip="次の番号へ"/>
          <a:extLst>
            <a:ext uri="{FF2B5EF4-FFF2-40B4-BE49-F238E27FC236}">
              <a16:creationId xmlns:a16="http://schemas.microsoft.com/office/drawing/2014/main" id="{00000000-0008-0000-1A00-000006000000}"/>
            </a:ext>
          </a:extLst>
        </xdr:cNvPr>
        <xdr:cNvSpPr/>
      </xdr:nvSpPr>
      <xdr:spPr>
        <a:xfrm>
          <a:off x="454455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次の番号へ</a:t>
          </a:r>
        </a:p>
      </xdr:txBody>
    </xdr:sp>
    <xdr:clientData/>
  </xdr:twoCellAnchor>
  <xdr:twoCellAnchor editAs="oneCell">
    <xdr:from>
      <xdr:col>1</xdr:col>
      <xdr:colOff>476250</xdr:colOff>
      <xdr:row>25</xdr:row>
      <xdr:rowOff>1</xdr:rowOff>
    </xdr:from>
    <xdr:to>
      <xdr:col>3</xdr:col>
      <xdr:colOff>3219450</xdr:colOff>
      <xdr:row>48</xdr:row>
      <xdr:rowOff>97527</xdr:rowOff>
    </xdr:to>
    <xdr:pic>
      <xdr:nvPicPr>
        <xdr:cNvPr id="7" name="図 6">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0550" y="6315076"/>
          <a:ext cx="4895850" cy="4040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3</xdr:col>
      <xdr:colOff>57150</xdr:colOff>
      <xdr:row>0</xdr:row>
      <xdr:rowOff>101600</xdr:rowOff>
    </xdr:from>
    <xdr:to>
      <xdr:col>3</xdr:col>
      <xdr:colOff>1743075</xdr:colOff>
      <xdr:row>3</xdr:row>
      <xdr:rowOff>63500</xdr:rowOff>
    </xdr:to>
    <xdr:sp macro="" textlink="">
      <xdr:nvSpPr>
        <xdr:cNvPr id="2" name="角丸四角形 1">
          <a:hlinkClick xmlns:r="http://schemas.openxmlformats.org/officeDocument/2006/relationships" r:id="rId1" tooltip="点検シートに戻る"/>
          <a:extLst>
            <a:ext uri="{FF2B5EF4-FFF2-40B4-BE49-F238E27FC236}">
              <a16:creationId xmlns:a16="http://schemas.microsoft.com/office/drawing/2014/main" id="{00000000-0008-0000-1B00-000002000000}"/>
            </a:ext>
          </a:extLst>
        </xdr:cNvPr>
        <xdr:cNvSpPr/>
      </xdr:nvSpPr>
      <xdr:spPr>
        <a:xfrm>
          <a:off x="2324100" y="101600"/>
          <a:ext cx="1685925" cy="47625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点検シートに戻る</a:t>
          </a:r>
        </a:p>
      </xdr:txBody>
    </xdr:sp>
    <xdr:clientData/>
  </xdr:twoCellAnchor>
  <xdr:twoCellAnchor editAs="oneCell">
    <xdr:from>
      <xdr:col>1</xdr:col>
      <xdr:colOff>152400</xdr:colOff>
      <xdr:row>27</xdr:row>
      <xdr:rowOff>152400</xdr:rowOff>
    </xdr:from>
    <xdr:to>
      <xdr:col>3</xdr:col>
      <xdr:colOff>3848100</xdr:colOff>
      <xdr:row>38</xdr:row>
      <xdr:rowOff>66675</xdr:rowOff>
    </xdr:to>
    <xdr:pic>
      <xdr:nvPicPr>
        <xdr:cNvPr id="4" name="図 3">
          <a:extLst>
            <a:ext uri="{FF2B5EF4-FFF2-40B4-BE49-F238E27FC236}">
              <a16:creationId xmlns:a16="http://schemas.microsoft.com/office/drawing/2014/main" id="{00000000-0008-0000-1B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5686425"/>
          <a:ext cx="5848350" cy="1800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0</xdr:row>
      <xdr:rowOff>101600</xdr:rowOff>
    </xdr:from>
    <xdr:to>
      <xdr:col>2</xdr:col>
      <xdr:colOff>999000</xdr:colOff>
      <xdr:row>3</xdr:row>
      <xdr:rowOff>62450</xdr:rowOff>
    </xdr:to>
    <xdr:sp macro="" textlink="">
      <xdr:nvSpPr>
        <xdr:cNvPr id="5" name="角丸四角形 4">
          <a:hlinkClick xmlns:r="http://schemas.openxmlformats.org/officeDocument/2006/relationships" r:id="rId3" tooltip="前の番号へ"/>
          <a:extLst>
            <a:ext uri="{FF2B5EF4-FFF2-40B4-BE49-F238E27FC236}">
              <a16:creationId xmlns:a16="http://schemas.microsoft.com/office/drawing/2014/main" id="{00000000-0008-0000-1B00-000005000000}"/>
            </a:ext>
          </a:extLst>
        </xdr:cNvPr>
        <xdr:cNvSpPr/>
      </xdr:nvSpPr>
      <xdr:spPr>
        <a:xfrm>
          <a:off x="11430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前の番号へ</a:t>
          </a:r>
        </a:p>
      </xdr:txBody>
    </xdr:sp>
    <xdr:clientData/>
  </xdr:twoCellAnchor>
  <xdr:twoCellAnchor>
    <xdr:from>
      <xdr:col>3</xdr:col>
      <xdr:colOff>2268075</xdr:colOff>
      <xdr:row>0</xdr:row>
      <xdr:rowOff>101600</xdr:rowOff>
    </xdr:from>
    <xdr:to>
      <xdr:col>4</xdr:col>
      <xdr:colOff>0</xdr:colOff>
      <xdr:row>3</xdr:row>
      <xdr:rowOff>62450</xdr:rowOff>
    </xdr:to>
    <xdr:sp macro="" textlink="">
      <xdr:nvSpPr>
        <xdr:cNvPr id="6" name="角丸四角形 5">
          <a:hlinkClick xmlns:r="http://schemas.openxmlformats.org/officeDocument/2006/relationships" r:id="rId4" tooltip="次の番号へ"/>
          <a:extLst>
            <a:ext uri="{FF2B5EF4-FFF2-40B4-BE49-F238E27FC236}">
              <a16:creationId xmlns:a16="http://schemas.microsoft.com/office/drawing/2014/main" id="{00000000-0008-0000-1B00-000006000000}"/>
            </a:ext>
          </a:extLst>
        </xdr:cNvPr>
        <xdr:cNvSpPr/>
      </xdr:nvSpPr>
      <xdr:spPr>
        <a:xfrm>
          <a:off x="4535025"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次の番号へ</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3</xdr:col>
      <xdr:colOff>57150</xdr:colOff>
      <xdr:row>0</xdr:row>
      <xdr:rowOff>101600</xdr:rowOff>
    </xdr:from>
    <xdr:to>
      <xdr:col>3</xdr:col>
      <xdr:colOff>1743075</xdr:colOff>
      <xdr:row>3</xdr:row>
      <xdr:rowOff>63500</xdr:rowOff>
    </xdr:to>
    <xdr:sp macro="" textlink="">
      <xdr:nvSpPr>
        <xdr:cNvPr id="2" name="角丸四角形 1">
          <a:hlinkClick xmlns:r="http://schemas.openxmlformats.org/officeDocument/2006/relationships" r:id="rId1" tooltip="点検シートに戻る"/>
          <a:extLst>
            <a:ext uri="{FF2B5EF4-FFF2-40B4-BE49-F238E27FC236}">
              <a16:creationId xmlns:a16="http://schemas.microsoft.com/office/drawing/2014/main" id="{00000000-0008-0000-1C00-000002000000}"/>
            </a:ext>
          </a:extLst>
        </xdr:cNvPr>
        <xdr:cNvSpPr/>
      </xdr:nvSpPr>
      <xdr:spPr>
        <a:xfrm>
          <a:off x="2324100" y="101600"/>
          <a:ext cx="1685925" cy="47625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点検シートに戻る</a:t>
          </a:r>
        </a:p>
      </xdr:txBody>
    </xdr:sp>
    <xdr:clientData/>
  </xdr:twoCellAnchor>
  <xdr:twoCellAnchor editAs="oneCell">
    <xdr:from>
      <xdr:col>2</xdr:col>
      <xdr:colOff>457200</xdr:colOff>
      <xdr:row>8</xdr:row>
      <xdr:rowOff>85725</xdr:rowOff>
    </xdr:from>
    <xdr:to>
      <xdr:col>3</xdr:col>
      <xdr:colOff>3371850</xdr:colOff>
      <xdr:row>9</xdr:row>
      <xdr:rowOff>962025</xdr:rowOff>
    </xdr:to>
    <xdr:pic>
      <xdr:nvPicPr>
        <xdr:cNvPr id="5" name="図 4">
          <a:extLst>
            <a:ext uri="{FF2B5EF4-FFF2-40B4-BE49-F238E27FC236}">
              <a16:creationId xmlns:a16="http://schemas.microsoft.com/office/drawing/2014/main" id="{00000000-0008-0000-1C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0" y="933450"/>
          <a:ext cx="4381500" cy="1047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0</xdr:row>
      <xdr:rowOff>101600</xdr:rowOff>
    </xdr:from>
    <xdr:to>
      <xdr:col>2</xdr:col>
      <xdr:colOff>999000</xdr:colOff>
      <xdr:row>3</xdr:row>
      <xdr:rowOff>62450</xdr:rowOff>
    </xdr:to>
    <xdr:sp macro="" textlink="">
      <xdr:nvSpPr>
        <xdr:cNvPr id="4" name="角丸四角形 3">
          <a:hlinkClick xmlns:r="http://schemas.openxmlformats.org/officeDocument/2006/relationships" r:id="rId3" tooltip="前の番号へ"/>
          <a:extLst>
            <a:ext uri="{FF2B5EF4-FFF2-40B4-BE49-F238E27FC236}">
              <a16:creationId xmlns:a16="http://schemas.microsoft.com/office/drawing/2014/main" id="{00000000-0008-0000-1C00-000004000000}"/>
            </a:ext>
          </a:extLst>
        </xdr:cNvPr>
        <xdr:cNvSpPr/>
      </xdr:nvSpPr>
      <xdr:spPr>
        <a:xfrm>
          <a:off x="11430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前の番号へ</a:t>
          </a:r>
        </a:p>
      </xdr:txBody>
    </xdr:sp>
    <xdr:clientData/>
  </xdr:twoCellAnchor>
  <xdr:twoCellAnchor>
    <xdr:from>
      <xdr:col>3</xdr:col>
      <xdr:colOff>2268075</xdr:colOff>
      <xdr:row>0</xdr:row>
      <xdr:rowOff>101600</xdr:rowOff>
    </xdr:from>
    <xdr:to>
      <xdr:col>4</xdr:col>
      <xdr:colOff>0</xdr:colOff>
      <xdr:row>3</xdr:row>
      <xdr:rowOff>62450</xdr:rowOff>
    </xdr:to>
    <xdr:sp macro="" textlink="">
      <xdr:nvSpPr>
        <xdr:cNvPr id="6" name="角丸四角形 5">
          <a:hlinkClick xmlns:r="http://schemas.openxmlformats.org/officeDocument/2006/relationships" r:id="rId4" tooltip="次の番号へ"/>
          <a:extLst>
            <a:ext uri="{FF2B5EF4-FFF2-40B4-BE49-F238E27FC236}">
              <a16:creationId xmlns:a16="http://schemas.microsoft.com/office/drawing/2014/main" id="{00000000-0008-0000-1C00-000006000000}"/>
            </a:ext>
          </a:extLst>
        </xdr:cNvPr>
        <xdr:cNvSpPr/>
      </xdr:nvSpPr>
      <xdr:spPr>
        <a:xfrm>
          <a:off x="4535025"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次の番号へ</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3</xdr:col>
      <xdr:colOff>57150</xdr:colOff>
      <xdr:row>0</xdr:row>
      <xdr:rowOff>101600</xdr:rowOff>
    </xdr:from>
    <xdr:to>
      <xdr:col>3</xdr:col>
      <xdr:colOff>1743075</xdr:colOff>
      <xdr:row>3</xdr:row>
      <xdr:rowOff>63500</xdr:rowOff>
    </xdr:to>
    <xdr:sp macro="" textlink="">
      <xdr:nvSpPr>
        <xdr:cNvPr id="2" name="角丸四角形 1">
          <a:hlinkClick xmlns:r="http://schemas.openxmlformats.org/officeDocument/2006/relationships" r:id="rId1" tooltip="点検シートに戻る"/>
          <a:extLst>
            <a:ext uri="{FF2B5EF4-FFF2-40B4-BE49-F238E27FC236}">
              <a16:creationId xmlns:a16="http://schemas.microsoft.com/office/drawing/2014/main" id="{00000000-0008-0000-1D00-000002000000}"/>
            </a:ext>
          </a:extLst>
        </xdr:cNvPr>
        <xdr:cNvSpPr/>
      </xdr:nvSpPr>
      <xdr:spPr>
        <a:xfrm>
          <a:off x="2324100" y="101600"/>
          <a:ext cx="1685925" cy="47625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点検シートに戻る</a:t>
          </a:r>
        </a:p>
      </xdr:txBody>
    </xdr:sp>
    <xdr:clientData/>
  </xdr:twoCellAnchor>
  <xdr:twoCellAnchor>
    <xdr:from>
      <xdr:col>1</xdr:col>
      <xdr:colOff>0</xdr:colOff>
      <xdr:row>0</xdr:row>
      <xdr:rowOff>101600</xdr:rowOff>
    </xdr:from>
    <xdr:to>
      <xdr:col>2</xdr:col>
      <xdr:colOff>999000</xdr:colOff>
      <xdr:row>3</xdr:row>
      <xdr:rowOff>62450</xdr:rowOff>
    </xdr:to>
    <xdr:sp macro="" textlink="">
      <xdr:nvSpPr>
        <xdr:cNvPr id="3" name="角丸四角形 2">
          <a:hlinkClick xmlns:r="http://schemas.openxmlformats.org/officeDocument/2006/relationships" r:id="rId2" tooltip="前の番号へ"/>
          <a:extLst>
            <a:ext uri="{FF2B5EF4-FFF2-40B4-BE49-F238E27FC236}">
              <a16:creationId xmlns:a16="http://schemas.microsoft.com/office/drawing/2014/main" id="{00000000-0008-0000-1D00-000003000000}"/>
            </a:ext>
          </a:extLst>
        </xdr:cNvPr>
        <xdr:cNvSpPr/>
      </xdr:nvSpPr>
      <xdr:spPr>
        <a:xfrm>
          <a:off x="11430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前の番号へ</a:t>
          </a:r>
        </a:p>
      </xdr:txBody>
    </xdr:sp>
    <xdr:clientData/>
  </xdr:twoCellAnchor>
  <xdr:twoCellAnchor>
    <xdr:from>
      <xdr:col>3</xdr:col>
      <xdr:colOff>2268075</xdr:colOff>
      <xdr:row>0</xdr:row>
      <xdr:rowOff>101600</xdr:rowOff>
    </xdr:from>
    <xdr:to>
      <xdr:col>4</xdr:col>
      <xdr:colOff>0</xdr:colOff>
      <xdr:row>3</xdr:row>
      <xdr:rowOff>62450</xdr:rowOff>
    </xdr:to>
    <xdr:sp macro="" textlink="">
      <xdr:nvSpPr>
        <xdr:cNvPr id="4" name="角丸四角形 3">
          <a:hlinkClick xmlns:r="http://schemas.openxmlformats.org/officeDocument/2006/relationships" r:id="rId3" tooltip="次の番号へ"/>
          <a:extLst>
            <a:ext uri="{FF2B5EF4-FFF2-40B4-BE49-F238E27FC236}">
              <a16:creationId xmlns:a16="http://schemas.microsoft.com/office/drawing/2014/main" id="{00000000-0008-0000-1D00-000004000000}"/>
            </a:ext>
          </a:extLst>
        </xdr:cNvPr>
        <xdr:cNvSpPr/>
      </xdr:nvSpPr>
      <xdr:spPr>
        <a:xfrm>
          <a:off x="4535025"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次の番号へ</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1516200</xdr:colOff>
      <xdr:row>0</xdr:row>
      <xdr:rowOff>101600</xdr:rowOff>
    </xdr:from>
    <xdr:to>
      <xdr:col>3</xdr:col>
      <xdr:colOff>1084125</xdr:colOff>
      <xdr:row>3</xdr:row>
      <xdr:rowOff>62450</xdr:rowOff>
    </xdr:to>
    <xdr:sp macro="" textlink="">
      <xdr:nvSpPr>
        <xdr:cNvPr id="3" name="角丸四角形 2">
          <a:hlinkClick xmlns:r="http://schemas.openxmlformats.org/officeDocument/2006/relationships" r:id="rId1" tooltip="点検シートに戻る"/>
          <a:extLst>
            <a:ext uri="{FF2B5EF4-FFF2-40B4-BE49-F238E27FC236}">
              <a16:creationId xmlns:a16="http://schemas.microsoft.com/office/drawing/2014/main" id="{00000000-0008-0000-0300-000003000000}"/>
            </a:ext>
          </a:extLst>
        </xdr:cNvPr>
        <xdr:cNvSpPr/>
      </xdr:nvSpPr>
      <xdr:spPr>
        <a:xfrm>
          <a:off x="2316300" y="101600"/>
          <a:ext cx="1692000" cy="47520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点検シートに戻る</a:t>
          </a:r>
        </a:p>
      </xdr:txBody>
    </xdr:sp>
    <xdr:clientData/>
  </xdr:twoCellAnchor>
  <xdr:oneCellAnchor>
    <xdr:from>
      <xdr:col>2</xdr:col>
      <xdr:colOff>66675</xdr:colOff>
      <xdr:row>12</xdr:row>
      <xdr:rowOff>2580095</xdr:rowOff>
    </xdr:from>
    <xdr:ext cx="5210175" cy="175048"/>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866775" y="4789895"/>
          <a:ext cx="5210175" cy="1750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spAutoFit/>
        </a:bodyPr>
        <a:lstStyle/>
        <a:p>
          <a:pPr algn="ctr"/>
          <a:r>
            <a:rPr kumimoji="1" lang="ja-JP" altLang="en-US" sz="1050" b="1">
              <a:solidFill>
                <a:schemeClr val="tx1"/>
              </a:solidFill>
              <a:latin typeface="BIZ UDP明朝 Medium" panose="02020500000000000000" pitchFamily="18" charset="-128"/>
              <a:ea typeface="BIZ UDP明朝 Medium" panose="02020500000000000000" pitchFamily="18" charset="-128"/>
            </a:rPr>
            <a:t>図　</a:t>
          </a:r>
          <a:r>
            <a:rPr kumimoji="1" lang="en-US" altLang="ja-JP" sz="1050" b="1">
              <a:solidFill>
                <a:schemeClr val="tx1"/>
              </a:solidFill>
              <a:latin typeface="BIZ UDP明朝 Medium" panose="02020500000000000000" pitchFamily="18" charset="-128"/>
              <a:ea typeface="BIZ UDP明朝 Medium" panose="02020500000000000000" pitchFamily="18" charset="-128"/>
            </a:rPr>
            <a:t>CO</a:t>
          </a:r>
          <a:r>
            <a:rPr kumimoji="1" lang="en-US" altLang="ja-JP" sz="1050" b="1" baseline="-25000">
              <a:solidFill>
                <a:schemeClr val="tx1"/>
              </a:solidFill>
              <a:latin typeface="BIZ UDP明朝 Medium" panose="02020500000000000000" pitchFamily="18" charset="-128"/>
              <a:ea typeface="BIZ UDP明朝 Medium" panose="02020500000000000000" pitchFamily="18" charset="-128"/>
            </a:rPr>
            <a:t>2</a:t>
          </a:r>
          <a:r>
            <a:rPr kumimoji="1" lang="ja-JP" altLang="en-US" sz="1050" b="1">
              <a:solidFill>
                <a:schemeClr val="tx1"/>
              </a:solidFill>
              <a:latin typeface="BIZ UDP明朝 Medium" panose="02020500000000000000" pitchFamily="18" charset="-128"/>
              <a:ea typeface="BIZ UDP明朝 Medium" panose="02020500000000000000" pitchFamily="18" charset="-128"/>
            </a:rPr>
            <a:t>削減推進会議等の例</a:t>
          </a:r>
          <a:endParaRPr kumimoji="1" lang="en-US" altLang="ja-JP" sz="1050" b="1">
            <a:solidFill>
              <a:schemeClr val="tx1"/>
            </a:solidFill>
            <a:latin typeface="BIZ UDP明朝 Medium" panose="02020500000000000000" pitchFamily="18" charset="-128"/>
            <a:ea typeface="BIZ UDP明朝 Medium" panose="02020500000000000000" pitchFamily="18" charset="-128"/>
          </a:endParaRPr>
        </a:p>
      </xdr:txBody>
    </xdr:sp>
    <xdr:clientData/>
  </xdr:oneCellAnchor>
  <xdr:twoCellAnchor>
    <xdr:from>
      <xdr:col>3</xdr:col>
      <xdr:colOff>1594125</xdr:colOff>
      <xdr:row>0</xdr:row>
      <xdr:rowOff>101600</xdr:rowOff>
    </xdr:from>
    <xdr:to>
      <xdr:col>4</xdr:col>
      <xdr:colOff>0</xdr:colOff>
      <xdr:row>3</xdr:row>
      <xdr:rowOff>62450</xdr:rowOff>
    </xdr:to>
    <xdr:sp macro="" textlink="">
      <xdr:nvSpPr>
        <xdr:cNvPr id="5" name="角丸四角形 4">
          <a:hlinkClick xmlns:r="http://schemas.openxmlformats.org/officeDocument/2006/relationships" r:id="rId2" tooltip="次の番号へ"/>
          <a:extLst>
            <a:ext uri="{FF2B5EF4-FFF2-40B4-BE49-F238E27FC236}">
              <a16:creationId xmlns:a16="http://schemas.microsoft.com/office/drawing/2014/main" id="{00000000-0008-0000-0300-000005000000}"/>
            </a:ext>
          </a:extLst>
        </xdr:cNvPr>
        <xdr:cNvSpPr/>
      </xdr:nvSpPr>
      <xdr:spPr>
        <a:xfrm>
          <a:off x="4518300" y="101600"/>
          <a:ext cx="16920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次の番号へ</a:t>
          </a:r>
        </a:p>
      </xdr:txBody>
    </xdr:sp>
    <xdr:clientData/>
  </xdr:twoCellAnchor>
  <xdr:twoCellAnchor editAs="oneCell">
    <xdr:from>
      <xdr:col>2</xdr:col>
      <xdr:colOff>533400</xdr:colOff>
      <xdr:row>12</xdr:row>
      <xdr:rowOff>200025</xdr:rowOff>
    </xdr:from>
    <xdr:to>
      <xdr:col>3</xdr:col>
      <xdr:colOff>2743200</xdr:colOff>
      <xdr:row>12</xdr:row>
      <xdr:rowOff>2457450</xdr:rowOff>
    </xdr:to>
    <xdr:pic>
      <xdr:nvPicPr>
        <xdr:cNvPr id="28" name="図 27">
          <a:extLst>
            <a:ext uri="{FF2B5EF4-FFF2-40B4-BE49-F238E27FC236}">
              <a16:creationId xmlns:a16="http://schemas.microsoft.com/office/drawing/2014/main" id="{00000000-0008-0000-0300-00001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2409825"/>
          <a:ext cx="4333875" cy="2257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3</xdr:col>
      <xdr:colOff>57150</xdr:colOff>
      <xdr:row>0</xdr:row>
      <xdr:rowOff>101600</xdr:rowOff>
    </xdr:from>
    <xdr:to>
      <xdr:col>3</xdr:col>
      <xdr:colOff>1743075</xdr:colOff>
      <xdr:row>3</xdr:row>
      <xdr:rowOff>63500</xdr:rowOff>
    </xdr:to>
    <xdr:sp macro="" textlink="">
      <xdr:nvSpPr>
        <xdr:cNvPr id="2" name="角丸四角形 1">
          <a:hlinkClick xmlns:r="http://schemas.openxmlformats.org/officeDocument/2006/relationships" r:id="rId1" tooltip="点検シートに戻る"/>
          <a:extLst>
            <a:ext uri="{FF2B5EF4-FFF2-40B4-BE49-F238E27FC236}">
              <a16:creationId xmlns:a16="http://schemas.microsoft.com/office/drawing/2014/main" id="{00000000-0008-0000-1E00-000002000000}"/>
            </a:ext>
          </a:extLst>
        </xdr:cNvPr>
        <xdr:cNvSpPr/>
      </xdr:nvSpPr>
      <xdr:spPr>
        <a:xfrm>
          <a:off x="2324100" y="101600"/>
          <a:ext cx="1685925" cy="47625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点検シートに戻る</a:t>
          </a:r>
        </a:p>
      </xdr:txBody>
    </xdr:sp>
    <xdr:clientData/>
  </xdr:twoCellAnchor>
  <xdr:twoCellAnchor editAs="oneCell">
    <xdr:from>
      <xdr:col>2</xdr:col>
      <xdr:colOff>1123950</xdr:colOff>
      <xdr:row>28</xdr:row>
      <xdr:rowOff>0</xdr:rowOff>
    </xdr:from>
    <xdr:to>
      <xdr:col>3</xdr:col>
      <xdr:colOff>2066925</xdr:colOff>
      <xdr:row>33</xdr:row>
      <xdr:rowOff>104775</xdr:rowOff>
    </xdr:to>
    <xdr:pic>
      <xdr:nvPicPr>
        <xdr:cNvPr id="4" name="図 3">
          <a:extLst>
            <a:ext uri="{FF2B5EF4-FFF2-40B4-BE49-F238E27FC236}">
              <a16:creationId xmlns:a16="http://schemas.microsoft.com/office/drawing/2014/main" id="{00000000-0008-0000-1E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9750" y="4495800"/>
          <a:ext cx="2409825" cy="962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0</xdr:row>
      <xdr:rowOff>101600</xdr:rowOff>
    </xdr:from>
    <xdr:to>
      <xdr:col>2</xdr:col>
      <xdr:colOff>999000</xdr:colOff>
      <xdr:row>3</xdr:row>
      <xdr:rowOff>62450</xdr:rowOff>
    </xdr:to>
    <xdr:sp macro="" textlink="">
      <xdr:nvSpPr>
        <xdr:cNvPr id="5" name="角丸四角形 4">
          <a:hlinkClick xmlns:r="http://schemas.openxmlformats.org/officeDocument/2006/relationships" r:id="rId3" tooltip="前の番号へ"/>
          <a:extLst>
            <a:ext uri="{FF2B5EF4-FFF2-40B4-BE49-F238E27FC236}">
              <a16:creationId xmlns:a16="http://schemas.microsoft.com/office/drawing/2014/main" id="{00000000-0008-0000-1E00-000005000000}"/>
            </a:ext>
          </a:extLst>
        </xdr:cNvPr>
        <xdr:cNvSpPr/>
      </xdr:nvSpPr>
      <xdr:spPr>
        <a:xfrm>
          <a:off x="11430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前の番号へ</a:t>
          </a:r>
        </a:p>
      </xdr:txBody>
    </xdr:sp>
    <xdr:clientData/>
  </xdr:twoCellAnchor>
  <xdr:twoCellAnchor>
    <xdr:from>
      <xdr:col>3</xdr:col>
      <xdr:colOff>2268075</xdr:colOff>
      <xdr:row>0</xdr:row>
      <xdr:rowOff>101600</xdr:rowOff>
    </xdr:from>
    <xdr:to>
      <xdr:col>4</xdr:col>
      <xdr:colOff>0</xdr:colOff>
      <xdr:row>3</xdr:row>
      <xdr:rowOff>62450</xdr:rowOff>
    </xdr:to>
    <xdr:sp macro="" textlink="">
      <xdr:nvSpPr>
        <xdr:cNvPr id="6" name="角丸四角形 5">
          <a:hlinkClick xmlns:r="http://schemas.openxmlformats.org/officeDocument/2006/relationships" r:id="rId4" tooltip="次の番号へ"/>
          <a:extLst>
            <a:ext uri="{FF2B5EF4-FFF2-40B4-BE49-F238E27FC236}">
              <a16:creationId xmlns:a16="http://schemas.microsoft.com/office/drawing/2014/main" id="{00000000-0008-0000-1E00-000006000000}"/>
            </a:ext>
          </a:extLst>
        </xdr:cNvPr>
        <xdr:cNvSpPr/>
      </xdr:nvSpPr>
      <xdr:spPr>
        <a:xfrm>
          <a:off x="4535025"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次の番号へ</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3</xdr:col>
      <xdr:colOff>57150</xdr:colOff>
      <xdr:row>0</xdr:row>
      <xdr:rowOff>101600</xdr:rowOff>
    </xdr:from>
    <xdr:to>
      <xdr:col>3</xdr:col>
      <xdr:colOff>1743075</xdr:colOff>
      <xdr:row>3</xdr:row>
      <xdr:rowOff>63500</xdr:rowOff>
    </xdr:to>
    <xdr:sp macro="" textlink="">
      <xdr:nvSpPr>
        <xdr:cNvPr id="2" name="角丸四角形 1">
          <a:hlinkClick xmlns:r="http://schemas.openxmlformats.org/officeDocument/2006/relationships" r:id="rId1" tooltip="点検シートに戻る"/>
          <a:extLst>
            <a:ext uri="{FF2B5EF4-FFF2-40B4-BE49-F238E27FC236}">
              <a16:creationId xmlns:a16="http://schemas.microsoft.com/office/drawing/2014/main" id="{00000000-0008-0000-1F00-000002000000}"/>
            </a:ext>
          </a:extLst>
        </xdr:cNvPr>
        <xdr:cNvSpPr/>
      </xdr:nvSpPr>
      <xdr:spPr>
        <a:xfrm>
          <a:off x="2324100" y="101600"/>
          <a:ext cx="1685925" cy="47625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点検シートに戻る</a:t>
          </a:r>
        </a:p>
      </xdr:txBody>
    </xdr:sp>
    <xdr:clientData/>
  </xdr:twoCellAnchor>
  <xdr:twoCellAnchor>
    <xdr:from>
      <xdr:col>2</xdr:col>
      <xdr:colOff>95251</xdr:colOff>
      <xdr:row>8</xdr:row>
      <xdr:rowOff>57150</xdr:rowOff>
    </xdr:from>
    <xdr:to>
      <xdr:col>3</xdr:col>
      <xdr:colOff>3886200</xdr:colOff>
      <xdr:row>8</xdr:row>
      <xdr:rowOff>2811229</xdr:rowOff>
    </xdr:to>
    <xdr:grpSp>
      <xdr:nvGrpSpPr>
        <xdr:cNvPr id="7" name="グループ化 6">
          <a:extLst>
            <a:ext uri="{FF2B5EF4-FFF2-40B4-BE49-F238E27FC236}">
              <a16:creationId xmlns:a16="http://schemas.microsoft.com/office/drawing/2014/main" id="{00000000-0008-0000-1F00-000007000000}"/>
            </a:ext>
          </a:extLst>
        </xdr:cNvPr>
        <xdr:cNvGrpSpPr/>
      </xdr:nvGrpSpPr>
      <xdr:grpSpPr>
        <a:xfrm>
          <a:off x="895351" y="1590675"/>
          <a:ext cx="5257799" cy="2754079"/>
          <a:chOff x="9201150" y="3829050"/>
          <a:chExt cx="5524499" cy="2754079"/>
        </a:xfrm>
      </xdr:grpSpPr>
      <xdr:sp macro="" textlink="">
        <xdr:nvSpPr>
          <xdr:cNvPr id="4" name="テキスト ボックス 3">
            <a:extLst>
              <a:ext uri="{FF2B5EF4-FFF2-40B4-BE49-F238E27FC236}">
                <a16:creationId xmlns:a16="http://schemas.microsoft.com/office/drawing/2014/main" id="{00000000-0008-0000-1F00-000004000000}"/>
              </a:ext>
            </a:extLst>
          </xdr:cNvPr>
          <xdr:cNvSpPr txBox="1"/>
        </xdr:nvSpPr>
        <xdr:spPr>
          <a:xfrm>
            <a:off x="9201150" y="6283047"/>
            <a:ext cx="5524499" cy="30008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a:solidFill>
                  <a:schemeClr val="dk1"/>
                </a:solidFill>
                <a:effectLst/>
                <a:latin typeface="BIZ UDP明朝 Medium" panose="02020500000000000000" pitchFamily="18" charset="-128"/>
                <a:ea typeface="BIZ UDP明朝 Medium" panose="02020500000000000000" pitchFamily="18" charset="-128"/>
                <a:cs typeface="+mn-cs"/>
              </a:rPr>
              <a:t>出典：「工場等におけるエネルギーの使用の合理化に関する事業者の判断の基準」平成</a:t>
            </a:r>
            <a:r>
              <a:rPr kumimoji="1" lang="en-US" altLang="ja-JP" sz="900" b="0">
                <a:solidFill>
                  <a:schemeClr val="dk1"/>
                </a:solidFill>
                <a:effectLst/>
                <a:latin typeface="BIZ UDP明朝 Medium" panose="02020500000000000000" pitchFamily="18" charset="-128"/>
                <a:ea typeface="BIZ UDP明朝 Medium" panose="02020500000000000000" pitchFamily="18" charset="-128"/>
                <a:cs typeface="+mn-cs"/>
              </a:rPr>
              <a:t>21</a:t>
            </a:r>
            <a:r>
              <a:rPr kumimoji="1" lang="ja-JP" altLang="en-US" sz="900" b="0">
                <a:solidFill>
                  <a:schemeClr val="dk1"/>
                </a:solidFill>
                <a:effectLst/>
                <a:latin typeface="BIZ UDP明朝 Medium" panose="02020500000000000000" pitchFamily="18" charset="-128"/>
                <a:ea typeface="BIZ UDP明朝 Medium" panose="02020500000000000000" pitchFamily="18" charset="-128"/>
                <a:cs typeface="+mn-cs"/>
              </a:rPr>
              <a:t>年経済産業省告示　</a:t>
            </a:r>
            <a:endParaRPr kumimoji="1" lang="en-US" altLang="ja-JP" sz="900" b="0">
              <a:solidFill>
                <a:schemeClr val="dk1"/>
              </a:solidFill>
              <a:effectLst/>
              <a:latin typeface="BIZ UDP明朝 Medium" panose="02020500000000000000" pitchFamily="18" charset="-128"/>
              <a:ea typeface="BIZ UDP明朝 Medium" panose="02020500000000000000" pitchFamily="18"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a:solidFill>
                  <a:schemeClr val="dk1"/>
                </a:solidFill>
                <a:effectLst/>
                <a:latin typeface="BIZ UDP明朝 Medium" panose="02020500000000000000" pitchFamily="18" charset="-128"/>
                <a:ea typeface="BIZ UDP明朝 Medium" panose="02020500000000000000" pitchFamily="18" charset="-128"/>
                <a:cs typeface="+mn-cs"/>
              </a:rPr>
              <a:t>　　　　第</a:t>
            </a:r>
            <a:r>
              <a:rPr kumimoji="1" lang="en-US" altLang="ja-JP" sz="900" b="0">
                <a:solidFill>
                  <a:schemeClr val="dk1"/>
                </a:solidFill>
                <a:effectLst/>
                <a:latin typeface="BIZ UDP明朝 Medium" panose="02020500000000000000" pitchFamily="18" charset="-128"/>
                <a:ea typeface="BIZ UDP明朝 Medium" panose="02020500000000000000" pitchFamily="18" charset="-128"/>
                <a:cs typeface="+mn-cs"/>
              </a:rPr>
              <a:t>66</a:t>
            </a:r>
            <a:r>
              <a:rPr kumimoji="1" lang="ja-JP" altLang="en-US" sz="900" b="0">
                <a:solidFill>
                  <a:schemeClr val="dk1"/>
                </a:solidFill>
                <a:effectLst/>
                <a:latin typeface="BIZ UDP明朝 Medium" panose="02020500000000000000" pitchFamily="18" charset="-128"/>
                <a:ea typeface="BIZ UDP明朝 Medium" panose="02020500000000000000" pitchFamily="18" charset="-128"/>
                <a:cs typeface="+mn-cs"/>
              </a:rPr>
              <a:t>号（平成</a:t>
            </a:r>
            <a:r>
              <a:rPr kumimoji="1" lang="en-US" altLang="ja-JP" sz="900" b="0">
                <a:solidFill>
                  <a:schemeClr val="dk1"/>
                </a:solidFill>
                <a:effectLst/>
                <a:latin typeface="BIZ UDP明朝 Medium" panose="02020500000000000000" pitchFamily="18" charset="-128"/>
                <a:ea typeface="BIZ UDP明朝 Medium" panose="02020500000000000000" pitchFamily="18" charset="-128"/>
                <a:cs typeface="+mn-cs"/>
              </a:rPr>
              <a:t>30</a:t>
            </a:r>
            <a:r>
              <a:rPr kumimoji="1" lang="ja-JP" altLang="en-US" sz="900" b="0">
                <a:solidFill>
                  <a:schemeClr val="dk1"/>
                </a:solidFill>
                <a:effectLst/>
                <a:latin typeface="BIZ UDP明朝 Medium" panose="02020500000000000000" pitchFamily="18" charset="-128"/>
                <a:ea typeface="BIZ UDP明朝 Medium" panose="02020500000000000000" pitchFamily="18" charset="-128"/>
                <a:cs typeface="+mn-cs"/>
              </a:rPr>
              <a:t>年</a:t>
            </a:r>
            <a:r>
              <a:rPr kumimoji="1" lang="en-US" altLang="ja-JP" sz="900" b="0">
                <a:solidFill>
                  <a:schemeClr val="dk1"/>
                </a:solidFill>
                <a:effectLst/>
                <a:latin typeface="BIZ UDP明朝 Medium" panose="02020500000000000000" pitchFamily="18" charset="-128"/>
                <a:ea typeface="BIZ UDP明朝 Medium" panose="02020500000000000000" pitchFamily="18" charset="-128"/>
                <a:cs typeface="+mn-cs"/>
              </a:rPr>
              <a:t>3</a:t>
            </a:r>
            <a:r>
              <a:rPr kumimoji="1" lang="ja-JP" altLang="en-US" sz="900" b="0">
                <a:solidFill>
                  <a:schemeClr val="dk1"/>
                </a:solidFill>
                <a:effectLst/>
                <a:latin typeface="BIZ UDP明朝 Medium" panose="02020500000000000000" pitchFamily="18" charset="-128"/>
                <a:ea typeface="BIZ UDP明朝 Medium" panose="02020500000000000000" pitchFamily="18" charset="-128"/>
                <a:cs typeface="+mn-cs"/>
              </a:rPr>
              <a:t>月</a:t>
            </a:r>
            <a:r>
              <a:rPr kumimoji="1" lang="en-US" altLang="ja-JP" sz="900" b="0">
                <a:solidFill>
                  <a:schemeClr val="dk1"/>
                </a:solidFill>
                <a:effectLst/>
                <a:latin typeface="BIZ UDP明朝 Medium" panose="02020500000000000000" pitchFamily="18" charset="-128"/>
                <a:ea typeface="BIZ UDP明朝 Medium" panose="02020500000000000000" pitchFamily="18" charset="-128"/>
                <a:cs typeface="+mn-cs"/>
              </a:rPr>
              <a:t>31</a:t>
            </a:r>
            <a:r>
              <a:rPr kumimoji="1" lang="ja-JP" altLang="en-US" sz="900" b="0">
                <a:solidFill>
                  <a:schemeClr val="dk1"/>
                </a:solidFill>
                <a:effectLst/>
                <a:latin typeface="BIZ UDP明朝 Medium" panose="02020500000000000000" pitchFamily="18" charset="-128"/>
                <a:ea typeface="BIZ UDP明朝 Medium" panose="02020500000000000000" pitchFamily="18" charset="-128"/>
                <a:cs typeface="+mn-cs"/>
              </a:rPr>
              <a:t>日一部改正）を基に作成。　</a:t>
            </a:r>
            <a:endParaRPr kumimoji="1" lang="en-US" altLang="ja-JP" sz="900" b="0">
              <a:solidFill>
                <a:schemeClr val="dk1"/>
              </a:solidFill>
              <a:effectLst/>
              <a:latin typeface="BIZ UDP明朝 Medium" panose="02020500000000000000" pitchFamily="18" charset="-128"/>
              <a:ea typeface="BIZ UDP明朝 Medium" panose="02020500000000000000" pitchFamily="18" charset="-128"/>
              <a:cs typeface="+mn-cs"/>
            </a:endParaRPr>
          </a:p>
        </xdr:txBody>
      </xdr:sp>
      <xdr:sp macro="" textlink="">
        <xdr:nvSpPr>
          <xdr:cNvPr id="5" name="テキスト ボックス 4">
            <a:extLst>
              <a:ext uri="{FF2B5EF4-FFF2-40B4-BE49-F238E27FC236}">
                <a16:creationId xmlns:a16="http://schemas.microsoft.com/office/drawing/2014/main" id="{00000000-0008-0000-1F00-000005000000}"/>
              </a:ext>
            </a:extLst>
          </xdr:cNvPr>
          <xdr:cNvSpPr txBox="1"/>
        </xdr:nvSpPr>
        <xdr:spPr>
          <a:xfrm>
            <a:off x="9201150" y="3829050"/>
            <a:ext cx="5524499" cy="23602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100" b="1">
                <a:solidFill>
                  <a:schemeClr val="dk1"/>
                </a:solidFill>
                <a:effectLst/>
                <a:latin typeface="+mn-lt"/>
                <a:ea typeface="+mn-ea"/>
                <a:cs typeface="+mn-cs"/>
              </a:rPr>
              <a:t>表　蒸気ボイラーの空気比の水準</a:t>
            </a:r>
            <a:endParaRPr lang="ja-JP" altLang="ja-JP" sz="900">
              <a:effectLst/>
            </a:endParaRPr>
          </a:p>
        </xdr:txBody>
      </xdr:sp>
      <xdr:pic>
        <xdr:nvPicPr>
          <xdr:cNvPr id="6" name="図 5">
            <a:extLst>
              <a:ext uri="{FF2B5EF4-FFF2-40B4-BE49-F238E27FC236}">
                <a16:creationId xmlns:a16="http://schemas.microsoft.com/office/drawing/2014/main" id="{00000000-0008-0000-1F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290004" y="4129503"/>
            <a:ext cx="5200650" cy="1976429"/>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0</xdr:colOff>
      <xdr:row>0</xdr:row>
      <xdr:rowOff>101600</xdr:rowOff>
    </xdr:from>
    <xdr:to>
      <xdr:col>2</xdr:col>
      <xdr:colOff>999000</xdr:colOff>
      <xdr:row>3</xdr:row>
      <xdr:rowOff>62450</xdr:rowOff>
    </xdr:to>
    <xdr:sp macro="" textlink="">
      <xdr:nvSpPr>
        <xdr:cNvPr id="8" name="角丸四角形 7">
          <a:hlinkClick xmlns:r="http://schemas.openxmlformats.org/officeDocument/2006/relationships" r:id="rId3" tooltip="前の番号へ"/>
          <a:extLst>
            <a:ext uri="{FF2B5EF4-FFF2-40B4-BE49-F238E27FC236}">
              <a16:creationId xmlns:a16="http://schemas.microsoft.com/office/drawing/2014/main" id="{00000000-0008-0000-1F00-000008000000}"/>
            </a:ext>
          </a:extLst>
        </xdr:cNvPr>
        <xdr:cNvSpPr/>
      </xdr:nvSpPr>
      <xdr:spPr>
        <a:xfrm>
          <a:off x="11430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前の番号へ</a:t>
          </a:r>
        </a:p>
      </xdr:txBody>
    </xdr:sp>
    <xdr:clientData/>
  </xdr:twoCellAnchor>
  <xdr:twoCellAnchor>
    <xdr:from>
      <xdr:col>3</xdr:col>
      <xdr:colOff>2268075</xdr:colOff>
      <xdr:row>0</xdr:row>
      <xdr:rowOff>101600</xdr:rowOff>
    </xdr:from>
    <xdr:to>
      <xdr:col>4</xdr:col>
      <xdr:colOff>0</xdr:colOff>
      <xdr:row>3</xdr:row>
      <xdr:rowOff>62450</xdr:rowOff>
    </xdr:to>
    <xdr:sp macro="" textlink="">
      <xdr:nvSpPr>
        <xdr:cNvPr id="9" name="角丸四角形 8">
          <a:hlinkClick xmlns:r="http://schemas.openxmlformats.org/officeDocument/2006/relationships" r:id="rId4" tooltip="次の番号へ"/>
          <a:extLst>
            <a:ext uri="{FF2B5EF4-FFF2-40B4-BE49-F238E27FC236}">
              <a16:creationId xmlns:a16="http://schemas.microsoft.com/office/drawing/2014/main" id="{00000000-0008-0000-1F00-000009000000}"/>
            </a:ext>
          </a:extLst>
        </xdr:cNvPr>
        <xdr:cNvSpPr/>
      </xdr:nvSpPr>
      <xdr:spPr>
        <a:xfrm>
          <a:off x="4535025"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次の番号へ</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3</xdr:col>
      <xdr:colOff>57150</xdr:colOff>
      <xdr:row>0</xdr:row>
      <xdr:rowOff>101600</xdr:rowOff>
    </xdr:from>
    <xdr:to>
      <xdr:col>3</xdr:col>
      <xdr:colOff>1743075</xdr:colOff>
      <xdr:row>3</xdr:row>
      <xdr:rowOff>63500</xdr:rowOff>
    </xdr:to>
    <xdr:sp macro="" textlink="">
      <xdr:nvSpPr>
        <xdr:cNvPr id="2" name="角丸四角形 1">
          <a:hlinkClick xmlns:r="http://schemas.openxmlformats.org/officeDocument/2006/relationships" r:id="rId1" tooltip="点検シートに戻る"/>
          <a:extLst>
            <a:ext uri="{FF2B5EF4-FFF2-40B4-BE49-F238E27FC236}">
              <a16:creationId xmlns:a16="http://schemas.microsoft.com/office/drawing/2014/main" id="{00000000-0008-0000-2000-000002000000}"/>
            </a:ext>
          </a:extLst>
        </xdr:cNvPr>
        <xdr:cNvSpPr/>
      </xdr:nvSpPr>
      <xdr:spPr>
        <a:xfrm>
          <a:off x="2324100" y="101600"/>
          <a:ext cx="1685925" cy="47625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点検シートに戻る</a:t>
          </a:r>
        </a:p>
      </xdr:txBody>
    </xdr:sp>
    <xdr:clientData/>
  </xdr:twoCellAnchor>
  <xdr:twoCellAnchor>
    <xdr:from>
      <xdr:col>1</xdr:col>
      <xdr:colOff>0</xdr:colOff>
      <xdr:row>0</xdr:row>
      <xdr:rowOff>101600</xdr:rowOff>
    </xdr:from>
    <xdr:to>
      <xdr:col>2</xdr:col>
      <xdr:colOff>999000</xdr:colOff>
      <xdr:row>3</xdr:row>
      <xdr:rowOff>62450</xdr:rowOff>
    </xdr:to>
    <xdr:sp macro="" textlink="">
      <xdr:nvSpPr>
        <xdr:cNvPr id="3" name="角丸四角形 2">
          <a:hlinkClick xmlns:r="http://schemas.openxmlformats.org/officeDocument/2006/relationships" r:id="rId2" tooltip="前の番号へ"/>
          <a:extLst>
            <a:ext uri="{FF2B5EF4-FFF2-40B4-BE49-F238E27FC236}">
              <a16:creationId xmlns:a16="http://schemas.microsoft.com/office/drawing/2014/main" id="{00000000-0008-0000-2000-000003000000}"/>
            </a:ext>
          </a:extLst>
        </xdr:cNvPr>
        <xdr:cNvSpPr/>
      </xdr:nvSpPr>
      <xdr:spPr>
        <a:xfrm>
          <a:off x="11430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前の番号へ</a:t>
          </a:r>
        </a:p>
      </xdr:txBody>
    </xdr:sp>
    <xdr:clientData/>
  </xdr:twoCellAnchor>
  <xdr:twoCellAnchor>
    <xdr:from>
      <xdr:col>3</xdr:col>
      <xdr:colOff>2268075</xdr:colOff>
      <xdr:row>0</xdr:row>
      <xdr:rowOff>101600</xdr:rowOff>
    </xdr:from>
    <xdr:to>
      <xdr:col>4</xdr:col>
      <xdr:colOff>0</xdr:colOff>
      <xdr:row>3</xdr:row>
      <xdr:rowOff>62450</xdr:rowOff>
    </xdr:to>
    <xdr:sp macro="" textlink="">
      <xdr:nvSpPr>
        <xdr:cNvPr id="4" name="角丸四角形 3">
          <a:hlinkClick xmlns:r="http://schemas.openxmlformats.org/officeDocument/2006/relationships" r:id="rId3" tooltip="次の番号へ"/>
          <a:extLst>
            <a:ext uri="{FF2B5EF4-FFF2-40B4-BE49-F238E27FC236}">
              <a16:creationId xmlns:a16="http://schemas.microsoft.com/office/drawing/2014/main" id="{00000000-0008-0000-2000-000004000000}"/>
            </a:ext>
          </a:extLst>
        </xdr:cNvPr>
        <xdr:cNvSpPr/>
      </xdr:nvSpPr>
      <xdr:spPr>
        <a:xfrm>
          <a:off x="4535025"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次の番号へ</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3</xdr:col>
      <xdr:colOff>57150</xdr:colOff>
      <xdr:row>0</xdr:row>
      <xdr:rowOff>101600</xdr:rowOff>
    </xdr:from>
    <xdr:to>
      <xdr:col>3</xdr:col>
      <xdr:colOff>1743075</xdr:colOff>
      <xdr:row>3</xdr:row>
      <xdr:rowOff>63500</xdr:rowOff>
    </xdr:to>
    <xdr:sp macro="" textlink="">
      <xdr:nvSpPr>
        <xdr:cNvPr id="2" name="角丸四角形 1">
          <a:hlinkClick xmlns:r="http://schemas.openxmlformats.org/officeDocument/2006/relationships" r:id="rId1" tooltip="点検シートに戻る"/>
          <a:extLst>
            <a:ext uri="{FF2B5EF4-FFF2-40B4-BE49-F238E27FC236}">
              <a16:creationId xmlns:a16="http://schemas.microsoft.com/office/drawing/2014/main" id="{00000000-0008-0000-2100-000002000000}"/>
            </a:ext>
          </a:extLst>
        </xdr:cNvPr>
        <xdr:cNvSpPr/>
      </xdr:nvSpPr>
      <xdr:spPr>
        <a:xfrm>
          <a:off x="2324100" y="101600"/>
          <a:ext cx="1685925" cy="47625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点検シートに戻る</a:t>
          </a:r>
        </a:p>
      </xdr:txBody>
    </xdr:sp>
    <xdr:clientData/>
  </xdr:twoCellAnchor>
  <xdr:twoCellAnchor>
    <xdr:from>
      <xdr:col>1</xdr:col>
      <xdr:colOff>0</xdr:colOff>
      <xdr:row>0</xdr:row>
      <xdr:rowOff>101600</xdr:rowOff>
    </xdr:from>
    <xdr:to>
      <xdr:col>2</xdr:col>
      <xdr:colOff>999000</xdr:colOff>
      <xdr:row>3</xdr:row>
      <xdr:rowOff>62450</xdr:rowOff>
    </xdr:to>
    <xdr:sp macro="" textlink="">
      <xdr:nvSpPr>
        <xdr:cNvPr id="3" name="角丸四角形 2">
          <a:hlinkClick xmlns:r="http://schemas.openxmlformats.org/officeDocument/2006/relationships" r:id="rId2" tooltip="前の番号へ"/>
          <a:extLst>
            <a:ext uri="{FF2B5EF4-FFF2-40B4-BE49-F238E27FC236}">
              <a16:creationId xmlns:a16="http://schemas.microsoft.com/office/drawing/2014/main" id="{00000000-0008-0000-2100-000003000000}"/>
            </a:ext>
          </a:extLst>
        </xdr:cNvPr>
        <xdr:cNvSpPr/>
      </xdr:nvSpPr>
      <xdr:spPr>
        <a:xfrm>
          <a:off x="11430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前の番号へ</a:t>
          </a:r>
        </a:p>
      </xdr:txBody>
    </xdr:sp>
    <xdr:clientData/>
  </xdr:twoCellAnchor>
  <xdr:twoCellAnchor>
    <xdr:from>
      <xdr:col>3</xdr:col>
      <xdr:colOff>2268075</xdr:colOff>
      <xdr:row>0</xdr:row>
      <xdr:rowOff>101600</xdr:rowOff>
    </xdr:from>
    <xdr:to>
      <xdr:col>4</xdr:col>
      <xdr:colOff>0</xdr:colOff>
      <xdr:row>3</xdr:row>
      <xdr:rowOff>62450</xdr:rowOff>
    </xdr:to>
    <xdr:sp macro="" textlink="">
      <xdr:nvSpPr>
        <xdr:cNvPr id="4" name="角丸四角形 3">
          <a:hlinkClick xmlns:r="http://schemas.openxmlformats.org/officeDocument/2006/relationships" r:id="rId3" tooltip="次の番号へ"/>
          <a:extLst>
            <a:ext uri="{FF2B5EF4-FFF2-40B4-BE49-F238E27FC236}">
              <a16:creationId xmlns:a16="http://schemas.microsoft.com/office/drawing/2014/main" id="{00000000-0008-0000-2100-000004000000}"/>
            </a:ext>
          </a:extLst>
        </xdr:cNvPr>
        <xdr:cNvSpPr/>
      </xdr:nvSpPr>
      <xdr:spPr>
        <a:xfrm>
          <a:off x="4535025"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次の番号へ</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3</xdr:col>
      <xdr:colOff>57150</xdr:colOff>
      <xdr:row>0</xdr:row>
      <xdr:rowOff>101600</xdr:rowOff>
    </xdr:from>
    <xdr:to>
      <xdr:col>3</xdr:col>
      <xdr:colOff>1743075</xdr:colOff>
      <xdr:row>3</xdr:row>
      <xdr:rowOff>63500</xdr:rowOff>
    </xdr:to>
    <xdr:sp macro="" textlink="">
      <xdr:nvSpPr>
        <xdr:cNvPr id="2" name="角丸四角形 1">
          <a:hlinkClick xmlns:r="http://schemas.openxmlformats.org/officeDocument/2006/relationships" r:id="rId1" tooltip="点検シートに戻る"/>
          <a:extLst>
            <a:ext uri="{FF2B5EF4-FFF2-40B4-BE49-F238E27FC236}">
              <a16:creationId xmlns:a16="http://schemas.microsoft.com/office/drawing/2014/main" id="{00000000-0008-0000-2200-000002000000}"/>
            </a:ext>
          </a:extLst>
        </xdr:cNvPr>
        <xdr:cNvSpPr/>
      </xdr:nvSpPr>
      <xdr:spPr>
        <a:xfrm>
          <a:off x="2324100" y="101600"/>
          <a:ext cx="1685925" cy="47625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点検シートに戻る</a:t>
          </a:r>
        </a:p>
      </xdr:txBody>
    </xdr:sp>
    <xdr:clientData/>
  </xdr:twoCellAnchor>
  <xdr:twoCellAnchor>
    <xdr:from>
      <xdr:col>1</xdr:col>
      <xdr:colOff>0</xdr:colOff>
      <xdr:row>0</xdr:row>
      <xdr:rowOff>101600</xdr:rowOff>
    </xdr:from>
    <xdr:to>
      <xdr:col>2</xdr:col>
      <xdr:colOff>999000</xdr:colOff>
      <xdr:row>3</xdr:row>
      <xdr:rowOff>62450</xdr:rowOff>
    </xdr:to>
    <xdr:sp macro="" textlink="">
      <xdr:nvSpPr>
        <xdr:cNvPr id="3" name="角丸四角形 2">
          <a:hlinkClick xmlns:r="http://schemas.openxmlformats.org/officeDocument/2006/relationships" r:id="rId2" tooltip="前の番号へ"/>
          <a:extLst>
            <a:ext uri="{FF2B5EF4-FFF2-40B4-BE49-F238E27FC236}">
              <a16:creationId xmlns:a16="http://schemas.microsoft.com/office/drawing/2014/main" id="{00000000-0008-0000-2200-000003000000}"/>
            </a:ext>
          </a:extLst>
        </xdr:cNvPr>
        <xdr:cNvSpPr/>
      </xdr:nvSpPr>
      <xdr:spPr>
        <a:xfrm>
          <a:off x="11430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前の番号へ</a:t>
          </a:r>
        </a:p>
      </xdr:txBody>
    </xdr:sp>
    <xdr:clientData/>
  </xdr:twoCellAnchor>
  <xdr:twoCellAnchor>
    <xdr:from>
      <xdr:col>3</xdr:col>
      <xdr:colOff>2268075</xdr:colOff>
      <xdr:row>0</xdr:row>
      <xdr:rowOff>101600</xdr:rowOff>
    </xdr:from>
    <xdr:to>
      <xdr:col>4</xdr:col>
      <xdr:colOff>0</xdr:colOff>
      <xdr:row>3</xdr:row>
      <xdr:rowOff>62450</xdr:rowOff>
    </xdr:to>
    <xdr:sp macro="" textlink="">
      <xdr:nvSpPr>
        <xdr:cNvPr id="4" name="角丸四角形 3">
          <a:hlinkClick xmlns:r="http://schemas.openxmlformats.org/officeDocument/2006/relationships" r:id="rId3" tooltip="次の番号へ"/>
          <a:extLst>
            <a:ext uri="{FF2B5EF4-FFF2-40B4-BE49-F238E27FC236}">
              <a16:creationId xmlns:a16="http://schemas.microsoft.com/office/drawing/2014/main" id="{00000000-0008-0000-2200-000004000000}"/>
            </a:ext>
          </a:extLst>
        </xdr:cNvPr>
        <xdr:cNvSpPr/>
      </xdr:nvSpPr>
      <xdr:spPr>
        <a:xfrm>
          <a:off x="4535025"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次の番号へ</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3</xdr:col>
      <xdr:colOff>57150</xdr:colOff>
      <xdr:row>0</xdr:row>
      <xdr:rowOff>101600</xdr:rowOff>
    </xdr:from>
    <xdr:to>
      <xdr:col>3</xdr:col>
      <xdr:colOff>1743075</xdr:colOff>
      <xdr:row>3</xdr:row>
      <xdr:rowOff>63500</xdr:rowOff>
    </xdr:to>
    <xdr:sp macro="" textlink="">
      <xdr:nvSpPr>
        <xdr:cNvPr id="2" name="角丸四角形 1">
          <a:hlinkClick xmlns:r="http://schemas.openxmlformats.org/officeDocument/2006/relationships" r:id="rId1" tooltip="点検シートに戻る"/>
          <a:extLst>
            <a:ext uri="{FF2B5EF4-FFF2-40B4-BE49-F238E27FC236}">
              <a16:creationId xmlns:a16="http://schemas.microsoft.com/office/drawing/2014/main" id="{00000000-0008-0000-2300-000002000000}"/>
            </a:ext>
          </a:extLst>
        </xdr:cNvPr>
        <xdr:cNvSpPr/>
      </xdr:nvSpPr>
      <xdr:spPr>
        <a:xfrm>
          <a:off x="2324100" y="101600"/>
          <a:ext cx="1685925" cy="47625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点検シートに戻る</a:t>
          </a:r>
        </a:p>
      </xdr:txBody>
    </xdr:sp>
    <xdr:clientData/>
  </xdr:twoCellAnchor>
  <xdr:twoCellAnchor>
    <xdr:from>
      <xdr:col>1</xdr:col>
      <xdr:colOff>0</xdr:colOff>
      <xdr:row>0</xdr:row>
      <xdr:rowOff>101600</xdr:rowOff>
    </xdr:from>
    <xdr:to>
      <xdr:col>2</xdr:col>
      <xdr:colOff>999000</xdr:colOff>
      <xdr:row>3</xdr:row>
      <xdr:rowOff>62450</xdr:rowOff>
    </xdr:to>
    <xdr:sp macro="" textlink="">
      <xdr:nvSpPr>
        <xdr:cNvPr id="3" name="角丸四角形 2">
          <a:hlinkClick xmlns:r="http://schemas.openxmlformats.org/officeDocument/2006/relationships" r:id="rId2" tooltip="前の番号へ"/>
          <a:extLst>
            <a:ext uri="{FF2B5EF4-FFF2-40B4-BE49-F238E27FC236}">
              <a16:creationId xmlns:a16="http://schemas.microsoft.com/office/drawing/2014/main" id="{00000000-0008-0000-2300-000003000000}"/>
            </a:ext>
          </a:extLst>
        </xdr:cNvPr>
        <xdr:cNvSpPr/>
      </xdr:nvSpPr>
      <xdr:spPr>
        <a:xfrm>
          <a:off x="11430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前の番号へ</a:t>
          </a:r>
        </a:p>
      </xdr:txBody>
    </xdr:sp>
    <xdr:clientData/>
  </xdr:twoCellAnchor>
  <xdr:twoCellAnchor>
    <xdr:from>
      <xdr:col>3</xdr:col>
      <xdr:colOff>2268075</xdr:colOff>
      <xdr:row>0</xdr:row>
      <xdr:rowOff>101600</xdr:rowOff>
    </xdr:from>
    <xdr:to>
      <xdr:col>4</xdr:col>
      <xdr:colOff>0</xdr:colOff>
      <xdr:row>3</xdr:row>
      <xdr:rowOff>62450</xdr:rowOff>
    </xdr:to>
    <xdr:sp macro="" textlink="">
      <xdr:nvSpPr>
        <xdr:cNvPr id="4" name="角丸四角形 3">
          <a:hlinkClick xmlns:r="http://schemas.openxmlformats.org/officeDocument/2006/relationships" r:id="rId3" tooltip="次の番号へ"/>
          <a:extLst>
            <a:ext uri="{FF2B5EF4-FFF2-40B4-BE49-F238E27FC236}">
              <a16:creationId xmlns:a16="http://schemas.microsoft.com/office/drawing/2014/main" id="{00000000-0008-0000-2300-000004000000}"/>
            </a:ext>
          </a:extLst>
        </xdr:cNvPr>
        <xdr:cNvSpPr/>
      </xdr:nvSpPr>
      <xdr:spPr>
        <a:xfrm>
          <a:off x="4535025"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次の番号へ</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3</xdr:col>
      <xdr:colOff>57150</xdr:colOff>
      <xdr:row>0</xdr:row>
      <xdr:rowOff>101600</xdr:rowOff>
    </xdr:from>
    <xdr:to>
      <xdr:col>3</xdr:col>
      <xdr:colOff>1743075</xdr:colOff>
      <xdr:row>3</xdr:row>
      <xdr:rowOff>63500</xdr:rowOff>
    </xdr:to>
    <xdr:sp macro="" textlink="">
      <xdr:nvSpPr>
        <xdr:cNvPr id="2" name="角丸四角形 1">
          <a:hlinkClick xmlns:r="http://schemas.openxmlformats.org/officeDocument/2006/relationships" r:id="rId1" tooltip="点検シートに戻る"/>
          <a:extLst>
            <a:ext uri="{FF2B5EF4-FFF2-40B4-BE49-F238E27FC236}">
              <a16:creationId xmlns:a16="http://schemas.microsoft.com/office/drawing/2014/main" id="{00000000-0008-0000-2400-000002000000}"/>
            </a:ext>
          </a:extLst>
        </xdr:cNvPr>
        <xdr:cNvSpPr/>
      </xdr:nvSpPr>
      <xdr:spPr>
        <a:xfrm>
          <a:off x="2324100" y="101600"/>
          <a:ext cx="1685925" cy="47625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点検シートに戻る</a:t>
          </a:r>
        </a:p>
      </xdr:txBody>
    </xdr:sp>
    <xdr:clientData/>
  </xdr:twoCellAnchor>
  <xdr:twoCellAnchor>
    <xdr:from>
      <xdr:col>1</xdr:col>
      <xdr:colOff>0</xdr:colOff>
      <xdr:row>0</xdr:row>
      <xdr:rowOff>101600</xdr:rowOff>
    </xdr:from>
    <xdr:to>
      <xdr:col>2</xdr:col>
      <xdr:colOff>999000</xdr:colOff>
      <xdr:row>3</xdr:row>
      <xdr:rowOff>62450</xdr:rowOff>
    </xdr:to>
    <xdr:sp macro="" textlink="">
      <xdr:nvSpPr>
        <xdr:cNvPr id="3" name="角丸四角形 2">
          <a:hlinkClick xmlns:r="http://schemas.openxmlformats.org/officeDocument/2006/relationships" r:id="rId2" tooltip="前の番号へ"/>
          <a:extLst>
            <a:ext uri="{FF2B5EF4-FFF2-40B4-BE49-F238E27FC236}">
              <a16:creationId xmlns:a16="http://schemas.microsoft.com/office/drawing/2014/main" id="{00000000-0008-0000-2400-000003000000}"/>
            </a:ext>
          </a:extLst>
        </xdr:cNvPr>
        <xdr:cNvSpPr/>
      </xdr:nvSpPr>
      <xdr:spPr>
        <a:xfrm>
          <a:off x="11430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前の番号へ</a:t>
          </a:r>
        </a:p>
      </xdr:txBody>
    </xdr:sp>
    <xdr:clientData/>
  </xdr:twoCellAnchor>
  <xdr:twoCellAnchor>
    <xdr:from>
      <xdr:col>3</xdr:col>
      <xdr:colOff>2268075</xdr:colOff>
      <xdr:row>0</xdr:row>
      <xdr:rowOff>101600</xdr:rowOff>
    </xdr:from>
    <xdr:to>
      <xdr:col>4</xdr:col>
      <xdr:colOff>0</xdr:colOff>
      <xdr:row>3</xdr:row>
      <xdr:rowOff>62450</xdr:rowOff>
    </xdr:to>
    <xdr:sp macro="" textlink="">
      <xdr:nvSpPr>
        <xdr:cNvPr id="4" name="角丸四角形 3">
          <a:hlinkClick xmlns:r="http://schemas.openxmlformats.org/officeDocument/2006/relationships" r:id="rId3" tooltip="次の番号へ"/>
          <a:extLst>
            <a:ext uri="{FF2B5EF4-FFF2-40B4-BE49-F238E27FC236}">
              <a16:creationId xmlns:a16="http://schemas.microsoft.com/office/drawing/2014/main" id="{00000000-0008-0000-2400-000004000000}"/>
            </a:ext>
          </a:extLst>
        </xdr:cNvPr>
        <xdr:cNvSpPr/>
      </xdr:nvSpPr>
      <xdr:spPr>
        <a:xfrm>
          <a:off x="4535025"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次の番号へ</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3</xdr:col>
      <xdr:colOff>57150</xdr:colOff>
      <xdr:row>0</xdr:row>
      <xdr:rowOff>101600</xdr:rowOff>
    </xdr:from>
    <xdr:to>
      <xdr:col>3</xdr:col>
      <xdr:colOff>1743075</xdr:colOff>
      <xdr:row>3</xdr:row>
      <xdr:rowOff>63500</xdr:rowOff>
    </xdr:to>
    <xdr:sp macro="" textlink="">
      <xdr:nvSpPr>
        <xdr:cNvPr id="2" name="角丸四角形 1">
          <a:hlinkClick xmlns:r="http://schemas.openxmlformats.org/officeDocument/2006/relationships" r:id="rId1" tooltip="点検シートに戻る"/>
          <a:extLst>
            <a:ext uri="{FF2B5EF4-FFF2-40B4-BE49-F238E27FC236}">
              <a16:creationId xmlns:a16="http://schemas.microsoft.com/office/drawing/2014/main" id="{00000000-0008-0000-2500-000002000000}"/>
            </a:ext>
          </a:extLst>
        </xdr:cNvPr>
        <xdr:cNvSpPr/>
      </xdr:nvSpPr>
      <xdr:spPr>
        <a:xfrm>
          <a:off x="2324100" y="101600"/>
          <a:ext cx="1685925" cy="47625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点検シートに戻る</a:t>
          </a:r>
        </a:p>
      </xdr:txBody>
    </xdr:sp>
    <xdr:clientData/>
  </xdr:twoCellAnchor>
  <xdr:oneCellAnchor>
    <xdr:from>
      <xdr:col>1</xdr:col>
      <xdr:colOff>95250</xdr:colOff>
      <xdr:row>42</xdr:row>
      <xdr:rowOff>22028</xdr:rowOff>
    </xdr:from>
    <xdr:ext cx="5867400" cy="378022"/>
    <xdr:sp macro="" textlink="">
      <xdr:nvSpPr>
        <xdr:cNvPr id="3" name="テキスト ボックス 2">
          <a:extLst>
            <a:ext uri="{FF2B5EF4-FFF2-40B4-BE49-F238E27FC236}">
              <a16:creationId xmlns:a16="http://schemas.microsoft.com/office/drawing/2014/main" id="{00000000-0008-0000-2500-000003000000}"/>
            </a:ext>
          </a:extLst>
        </xdr:cNvPr>
        <xdr:cNvSpPr txBox="1"/>
      </xdr:nvSpPr>
      <xdr:spPr>
        <a:xfrm>
          <a:off x="209550" y="8470703"/>
          <a:ext cx="5867400" cy="37802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a:solidFill>
                <a:schemeClr val="dk1"/>
              </a:solidFill>
              <a:effectLst/>
              <a:latin typeface="BIZ UDP明朝 Medium" panose="02020500000000000000" pitchFamily="18" charset="-128"/>
              <a:ea typeface="BIZ UDP明朝 Medium" panose="02020500000000000000" pitchFamily="18" charset="-128"/>
              <a:cs typeface="+mn-cs"/>
            </a:rPr>
            <a:t>出典：一般財団法人機械振興協会の資料及び</a:t>
          </a:r>
          <a:endParaRPr kumimoji="1" lang="en-US" altLang="ja-JP" sz="900" b="0">
            <a:solidFill>
              <a:schemeClr val="dk1"/>
            </a:solidFill>
            <a:effectLst/>
            <a:latin typeface="BIZ UDP明朝 Medium" panose="02020500000000000000" pitchFamily="18" charset="-128"/>
            <a:ea typeface="BIZ UDP明朝 Medium" panose="02020500000000000000" pitchFamily="18"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a:solidFill>
                <a:schemeClr val="dk1"/>
              </a:solidFill>
              <a:effectLst/>
              <a:latin typeface="BIZ UDP明朝 Medium" panose="02020500000000000000" pitchFamily="18" charset="-128"/>
              <a:ea typeface="BIZ UDP明朝 Medium" panose="02020500000000000000" pitchFamily="18" charset="-128"/>
              <a:cs typeface="+mn-cs"/>
            </a:rPr>
            <a:t>　　　「目標設定型排出量取引制度における優良大規模事業所の認定ガイドライン（第二区分事業所）」を基に作成</a:t>
          </a:r>
          <a:endParaRPr kumimoji="1" lang="en-US" altLang="ja-JP" sz="900" b="0">
            <a:solidFill>
              <a:schemeClr val="dk1"/>
            </a:solidFill>
            <a:effectLst/>
            <a:latin typeface="BIZ UDP明朝 Medium" panose="02020500000000000000" pitchFamily="18" charset="-128"/>
            <a:ea typeface="BIZ UDP明朝 Medium" panose="02020500000000000000" pitchFamily="18"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900" b="0">
            <a:solidFill>
              <a:schemeClr val="dk1"/>
            </a:solidFill>
            <a:effectLst/>
            <a:latin typeface="BIZ UDP明朝 Medium" panose="02020500000000000000" pitchFamily="18" charset="-128"/>
            <a:ea typeface="BIZ UDP明朝 Medium" panose="02020500000000000000" pitchFamily="18" charset="-128"/>
            <a:cs typeface="+mn-cs"/>
          </a:endParaRPr>
        </a:p>
      </xdr:txBody>
    </xdr:sp>
    <xdr:clientData/>
  </xdr:oneCellAnchor>
  <xdr:twoCellAnchor editAs="oneCell">
    <xdr:from>
      <xdr:col>1</xdr:col>
      <xdr:colOff>142875</xdr:colOff>
      <xdr:row>25</xdr:row>
      <xdr:rowOff>85725</xdr:rowOff>
    </xdr:from>
    <xdr:to>
      <xdr:col>3</xdr:col>
      <xdr:colOff>3762827</xdr:colOff>
      <xdr:row>41</xdr:row>
      <xdr:rowOff>161925</xdr:rowOff>
    </xdr:to>
    <xdr:pic>
      <xdr:nvPicPr>
        <xdr:cNvPr id="5" name="図 4">
          <a:extLst>
            <a:ext uri="{FF2B5EF4-FFF2-40B4-BE49-F238E27FC236}">
              <a16:creationId xmlns:a16="http://schemas.microsoft.com/office/drawing/2014/main" id="{00000000-0008-0000-25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7175" y="5619750"/>
          <a:ext cx="5772602" cy="281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0</xdr:row>
      <xdr:rowOff>101600</xdr:rowOff>
    </xdr:from>
    <xdr:to>
      <xdr:col>2</xdr:col>
      <xdr:colOff>999000</xdr:colOff>
      <xdr:row>3</xdr:row>
      <xdr:rowOff>62450</xdr:rowOff>
    </xdr:to>
    <xdr:sp macro="" textlink="">
      <xdr:nvSpPr>
        <xdr:cNvPr id="6" name="角丸四角形 5">
          <a:hlinkClick xmlns:r="http://schemas.openxmlformats.org/officeDocument/2006/relationships" r:id="rId3" tooltip="前の番号へ"/>
          <a:extLst>
            <a:ext uri="{FF2B5EF4-FFF2-40B4-BE49-F238E27FC236}">
              <a16:creationId xmlns:a16="http://schemas.microsoft.com/office/drawing/2014/main" id="{00000000-0008-0000-2500-000006000000}"/>
            </a:ext>
          </a:extLst>
        </xdr:cNvPr>
        <xdr:cNvSpPr/>
      </xdr:nvSpPr>
      <xdr:spPr>
        <a:xfrm>
          <a:off x="11430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前の番号へ</a:t>
          </a:r>
        </a:p>
      </xdr:txBody>
    </xdr:sp>
    <xdr:clientData/>
  </xdr:twoCellAnchor>
  <xdr:twoCellAnchor>
    <xdr:from>
      <xdr:col>3</xdr:col>
      <xdr:colOff>2268075</xdr:colOff>
      <xdr:row>0</xdr:row>
      <xdr:rowOff>101600</xdr:rowOff>
    </xdr:from>
    <xdr:to>
      <xdr:col>4</xdr:col>
      <xdr:colOff>0</xdr:colOff>
      <xdr:row>3</xdr:row>
      <xdr:rowOff>62450</xdr:rowOff>
    </xdr:to>
    <xdr:sp macro="" textlink="">
      <xdr:nvSpPr>
        <xdr:cNvPr id="7" name="角丸四角形 6">
          <a:hlinkClick xmlns:r="http://schemas.openxmlformats.org/officeDocument/2006/relationships" r:id="rId4" tooltip="次の番号へ"/>
          <a:extLst>
            <a:ext uri="{FF2B5EF4-FFF2-40B4-BE49-F238E27FC236}">
              <a16:creationId xmlns:a16="http://schemas.microsoft.com/office/drawing/2014/main" id="{00000000-0008-0000-2500-000007000000}"/>
            </a:ext>
          </a:extLst>
        </xdr:cNvPr>
        <xdr:cNvSpPr/>
      </xdr:nvSpPr>
      <xdr:spPr>
        <a:xfrm>
          <a:off x="4535025"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次の番号へ</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3</xdr:col>
      <xdr:colOff>57150</xdr:colOff>
      <xdr:row>0</xdr:row>
      <xdr:rowOff>101600</xdr:rowOff>
    </xdr:from>
    <xdr:to>
      <xdr:col>3</xdr:col>
      <xdr:colOff>1743075</xdr:colOff>
      <xdr:row>3</xdr:row>
      <xdr:rowOff>63500</xdr:rowOff>
    </xdr:to>
    <xdr:sp macro="" textlink="">
      <xdr:nvSpPr>
        <xdr:cNvPr id="2" name="角丸四角形 1">
          <a:hlinkClick xmlns:r="http://schemas.openxmlformats.org/officeDocument/2006/relationships" r:id="rId1" tooltip="点検シートに戻る"/>
          <a:extLst>
            <a:ext uri="{FF2B5EF4-FFF2-40B4-BE49-F238E27FC236}">
              <a16:creationId xmlns:a16="http://schemas.microsoft.com/office/drawing/2014/main" id="{00000000-0008-0000-2600-000002000000}"/>
            </a:ext>
          </a:extLst>
        </xdr:cNvPr>
        <xdr:cNvSpPr/>
      </xdr:nvSpPr>
      <xdr:spPr>
        <a:xfrm>
          <a:off x="2324100" y="101600"/>
          <a:ext cx="1685925" cy="47625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点検シートに戻る</a:t>
          </a:r>
        </a:p>
      </xdr:txBody>
    </xdr:sp>
    <xdr:clientData/>
  </xdr:twoCellAnchor>
  <xdr:twoCellAnchor>
    <xdr:from>
      <xdr:col>1</xdr:col>
      <xdr:colOff>0</xdr:colOff>
      <xdr:row>0</xdr:row>
      <xdr:rowOff>101600</xdr:rowOff>
    </xdr:from>
    <xdr:to>
      <xdr:col>2</xdr:col>
      <xdr:colOff>999000</xdr:colOff>
      <xdr:row>3</xdr:row>
      <xdr:rowOff>62450</xdr:rowOff>
    </xdr:to>
    <xdr:sp macro="" textlink="">
      <xdr:nvSpPr>
        <xdr:cNvPr id="3" name="角丸四角形 2">
          <a:hlinkClick xmlns:r="http://schemas.openxmlformats.org/officeDocument/2006/relationships" r:id="rId2" tooltip="前の番号へ"/>
          <a:extLst>
            <a:ext uri="{FF2B5EF4-FFF2-40B4-BE49-F238E27FC236}">
              <a16:creationId xmlns:a16="http://schemas.microsoft.com/office/drawing/2014/main" id="{00000000-0008-0000-2600-000003000000}"/>
            </a:ext>
          </a:extLst>
        </xdr:cNvPr>
        <xdr:cNvSpPr/>
      </xdr:nvSpPr>
      <xdr:spPr>
        <a:xfrm>
          <a:off x="11430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前の番号へ</a:t>
          </a:r>
        </a:p>
      </xdr:txBody>
    </xdr:sp>
    <xdr:clientData/>
  </xdr:twoCellAnchor>
  <xdr:twoCellAnchor>
    <xdr:from>
      <xdr:col>3</xdr:col>
      <xdr:colOff>2268075</xdr:colOff>
      <xdr:row>0</xdr:row>
      <xdr:rowOff>101600</xdr:rowOff>
    </xdr:from>
    <xdr:to>
      <xdr:col>4</xdr:col>
      <xdr:colOff>0</xdr:colOff>
      <xdr:row>3</xdr:row>
      <xdr:rowOff>62450</xdr:rowOff>
    </xdr:to>
    <xdr:sp macro="" textlink="">
      <xdr:nvSpPr>
        <xdr:cNvPr id="4" name="角丸四角形 3">
          <a:hlinkClick xmlns:r="http://schemas.openxmlformats.org/officeDocument/2006/relationships" r:id="rId3" tooltip="次の番号へ"/>
          <a:extLst>
            <a:ext uri="{FF2B5EF4-FFF2-40B4-BE49-F238E27FC236}">
              <a16:creationId xmlns:a16="http://schemas.microsoft.com/office/drawing/2014/main" id="{00000000-0008-0000-2600-000004000000}"/>
            </a:ext>
          </a:extLst>
        </xdr:cNvPr>
        <xdr:cNvSpPr/>
      </xdr:nvSpPr>
      <xdr:spPr>
        <a:xfrm>
          <a:off x="4535025"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次の番号へ</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3</xdr:col>
      <xdr:colOff>57150</xdr:colOff>
      <xdr:row>0</xdr:row>
      <xdr:rowOff>101600</xdr:rowOff>
    </xdr:from>
    <xdr:to>
      <xdr:col>3</xdr:col>
      <xdr:colOff>1743075</xdr:colOff>
      <xdr:row>3</xdr:row>
      <xdr:rowOff>63500</xdr:rowOff>
    </xdr:to>
    <xdr:sp macro="" textlink="">
      <xdr:nvSpPr>
        <xdr:cNvPr id="2" name="角丸四角形 1">
          <a:hlinkClick xmlns:r="http://schemas.openxmlformats.org/officeDocument/2006/relationships" r:id="rId1" tooltip="点検シートに戻る"/>
          <a:extLst>
            <a:ext uri="{FF2B5EF4-FFF2-40B4-BE49-F238E27FC236}">
              <a16:creationId xmlns:a16="http://schemas.microsoft.com/office/drawing/2014/main" id="{00000000-0008-0000-2700-000002000000}"/>
            </a:ext>
          </a:extLst>
        </xdr:cNvPr>
        <xdr:cNvSpPr/>
      </xdr:nvSpPr>
      <xdr:spPr>
        <a:xfrm>
          <a:off x="2324100" y="101600"/>
          <a:ext cx="1685925" cy="47625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点検シートに戻る</a:t>
          </a:r>
        </a:p>
      </xdr:txBody>
    </xdr:sp>
    <xdr:clientData/>
  </xdr:twoCellAnchor>
  <xdr:twoCellAnchor>
    <xdr:from>
      <xdr:col>1</xdr:col>
      <xdr:colOff>0</xdr:colOff>
      <xdr:row>0</xdr:row>
      <xdr:rowOff>101600</xdr:rowOff>
    </xdr:from>
    <xdr:to>
      <xdr:col>2</xdr:col>
      <xdr:colOff>999000</xdr:colOff>
      <xdr:row>3</xdr:row>
      <xdr:rowOff>62450</xdr:rowOff>
    </xdr:to>
    <xdr:sp macro="" textlink="">
      <xdr:nvSpPr>
        <xdr:cNvPr id="3" name="角丸四角形 2">
          <a:hlinkClick xmlns:r="http://schemas.openxmlformats.org/officeDocument/2006/relationships" r:id="rId2" tooltip="前の番号へ"/>
          <a:extLst>
            <a:ext uri="{FF2B5EF4-FFF2-40B4-BE49-F238E27FC236}">
              <a16:creationId xmlns:a16="http://schemas.microsoft.com/office/drawing/2014/main" id="{00000000-0008-0000-2700-000003000000}"/>
            </a:ext>
          </a:extLst>
        </xdr:cNvPr>
        <xdr:cNvSpPr/>
      </xdr:nvSpPr>
      <xdr:spPr>
        <a:xfrm>
          <a:off x="11430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前の番号へ</a:t>
          </a:r>
        </a:p>
      </xdr:txBody>
    </xdr:sp>
    <xdr:clientData/>
  </xdr:twoCellAnchor>
  <xdr:twoCellAnchor>
    <xdr:from>
      <xdr:col>3</xdr:col>
      <xdr:colOff>2268075</xdr:colOff>
      <xdr:row>0</xdr:row>
      <xdr:rowOff>101600</xdr:rowOff>
    </xdr:from>
    <xdr:to>
      <xdr:col>4</xdr:col>
      <xdr:colOff>0</xdr:colOff>
      <xdr:row>3</xdr:row>
      <xdr:rowOff>62450</xdr:rowOff>
    </xdr:to>
    <xdr:sp macro="" textlink="">
      <xdr:nvSpPr>
        <xdr:cNvPr id="4" name="角丸四角形 3">
          <a:hlinkClick xmlns:r="http://schemas.openxmlformats.org/officeDocument/2006/relationships" r:id="rId3" tooltip="次の番号へ"/>
          <a:extLst>
            <a:ext uri="{FF2B5EF4-FFF2-40B4-BE49-F238E27FC236}">
              <a16:creationId xmlns:a16="http://schemas.microsoft.com/office/drawing/2014/main" id="{00000000-0008-0000-2700-000004000000}"/>
            </a:ext>
          </a:extLst>
        </xdr:cNvPr>
        <xdr:cNvSpPr/>
      </xdr:nvSpPr>
      <xdr:spPr>
        <a:xfrm>
          <a:off x="4535025"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次の番号へ</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82688</xdr:colOff>
      <xdr:row>0</xdr:row>
      <xdr:rowOff>101600</xdr:rowOff>
    </xdr:from>
    <xdr:to>
      <xdr:col>3</xdr:col>
      <xdr:colOff>1774688</xdr:colOff>
      <xdr:row>3</xdr:row>
      <xdr:rowOff>62450</xdr:rowOff>
    </xdr:to>
    <xdr:sp macro="" textlink="">
      <xdr:nvSpPr>
        <xdr:cNvPr id="3" name="角丸四角形 2">
          <a:hlinkClick xmlns:r="http://schemas.openxmlformats.org/officeDocument/2006/relationships" r:id="rId1" tooltip="点検シートに戻る"/>
          <a:extLst>
            <a:ext uri="{FF2B5EF4-FFF2-40B4-BE49-F238E27FC236}">
              <a16:creationId xmlns:a16="http://schemas.microsoft.com/office/drawing/2014/main" id="{00000000-0008-0000-0400-000003000000}"/>
            </a:ext>
          </a:extLst>
        </xdr:cNvPr>
        <xdr:cNvSpPr/>
      </xdr:nvSpPr>
      <xdr:spPr>
        <a:xfrm>
          <a:off x="2263913" y="101600"/>
          <a:ext cx="1692000" cy="47520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点検シートに戻る</a:t>
          </a:r>
        </a:p>
      </xdr:txBody>
    </xdr:sp>
    <xdr:clientData/>
  </xdr:twoCellAnchor>
  <xdr:twoCellAnchor editAs="oneCell">
    <xdr:from>
      <xdr:col>2</xdr:col>
      <xdr:colOff>180975</xdr:colOff>
      <xdr:row>9</xdr:row>
      <xdr:rowOff>209550</xdr:rowOff>
    </xdr:from>
    <xdr:to>
      <xdr:col>3</xdr:col>
      <xdr:colOff>3743023</xdr:colOff>
      <xdr:row>9</xdr:row>
      <xdr:rowOff>1790700</xdr:rowOff>
    </xdr:to>
    <xdr:pic>
      <xdr:nvPicPr>
        <xdr:cNvPr id="6" name="図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6775" y="1143000"/>
          <a:ext cx="4943173" cy="1581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654844</xdr:colOff>
      <xdr:row>8</xdr:row>
      <xdr:rowOff>160126</xdr:rowOff>
    </xdr:from>
    <xdr:ext cx="3995436" cy="175048"/>
    <xdr:sp macro="" textlink="">
      <xdr:nvSpPr>
        <xdr:cNvPr id="7" name="テキスト ボックス 6">
          <a:extLst>
            <a:ext uri="{FF2B5EF4-FFF2-40B4-BE49-F238E27FC236}">
              <a16:creationId xmlns:a16="http://schemas.microsoft.com/office/drawing/2014/main" id="{00000000-0008-0000-0400-000007000000}"/>
            </a:ext>
          </a:extLst>
        </xdr:cNvPr>
        <xdr:cNvSpPr txBox="1"/>
      </xdr:nvSpPr>
      <xdr:spPr>
        <a:xfrm>
          <a:off x="1452563" y="1618642"/>
          <a:ext cx="3995436" cy="1750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spAutoFit/>
        </a:bodyPr>
        <a:lstStyle/>
        <a:p>
          <a:pPr algn="ctr"/>
          <a:r>
            <a:rPr kumimoji="1" lang="ja-JP" altLang="en-US" sz="1050" b="1">
              <a:solidFill>
                <a:schemeClr val="tx1"/>
              </a:solidFill>
              <a:latin typeface="BIZ UDP明朝 Medium" panose="02020500000000000000" pitchFamily="18" charset="-128"/>
              <a:ea typeface="BIZ UDP明朝 Medium" panose="02020500000000000000" pitchFamily="18" charset="-128"/>
            </a:rPr>
            <a:t>表　</a:t>
          </a:r>
          <a:r>
            <a:rPr kumimoji="1" lang="en-US" altLang="ja-JP" sz="1050" b="1">
              <a:solidFill>
                <a:schemeClr val="tx1"/>
              </a:solidFill>
              <a:latin typeface="BIZ UDP明朝 Medium" panose="02020500000000000000" pitchFamily="18" charset="-128"/>
              <a:ea typeface="BIZ UDP明朝 Medium" panose="02020500000000000000" pitchFamily="18" charset="-128"/>
            </a:rPr>
            <a:t>PDCA</a:t>
          </a:r>
          <a:r>
            <a:rPr kumimoji="1" lang="ja-JP" altLang="en-US" sz="1050" b="1">
              <a:solidFill>
                <a:schemeClr val="tx1"/>
              </a:solidFill>
              <a:latin typeface="BIZ UDP明朝 Medium" panose="02020500000000000000" pitchFamily="18" charset="-128"/>
              <a:ea typeface="BIZ UDP明朝 Medium" panose="02020500000000000000" pitchFamily="18" charset="-128"/>
            </a:rPr>
            <a:t>サイクルに沿った具体的な実施内容の例</a:t>
          </a:r>
        </a:p>
      </xdr:txBody>
    </xdr:sp>
    <xdr:clientData/>
  </xdr:oneCellAnchor>
  <xdr:twoCellAnchor editAs="oneCell">
    <xdr:from>
      <xdr:col>2</xdr:col>
      <xdr:colOff>1297034</xdr:colOff>
      <xdr:row>9</xdr:row>
      <xdr:rowOff>1895474</xdr:rowOff>
    </xdr:from>
    <xdr:to>
      <xdr:col>3</xdr:col>
      <xdr:colOff>2668634</xdr:colOff>
      <xdr:row>10</xdr:row>
      <xdr:rowOff>2288930</xdr:rowOff>
    </xdr:to>
    <xdr:pic>
      <xdr:nvPicPr>
        <xdr:cNvPr id="8" name="図 7">
          <a:extLst>
            <a:ext uri="{FF2B5EF4-FFF2-40B4-BE49-F238E27FC236}">
              <a16:creationId xmlns:a16="http://schemas.microsoft.com/office/drawing/2014/main" id="{00000000-0008-0000-0400-000008000000}"/>
            </a:ext>
          </a:extLst>
        </xdr:cNvPr>
        <xdr:cNvPicPr>
          <a:picLocks noChangeAspect="1"/>
        </xdr:cNvPicPr>
      </xdr:nvPicPr>
      <xdr:blipFill rotWithShape="1">
        <a:blip xmlns:r="http://schemas.openxmlformats.org/officeDocument/2006/relationships" r:embed="rId3"/>
        <a:srcRect b="18573"/>
        <a:stretch/>
      </xdr:blipFill>
      <xdr:spPr>
        <a:xfrm>
          <a:off x="2097134" y="3514724"/>
          <a:ext cx="2752725" cy="2336556"/>
        </a:xfrm>
        <a:prstGeom prst="rect">
          <a:avLst/>
        </a:prstGeom>
      </xdr:spPr>
    </xdr:pic>
    <xdr:clientData/>
  </xdr:twoCellAnchor>
  <xdr:oneCellAnchor>
    <xdr:from>
      <xdr:col>2</xdr:col>
      <xdr:colOff>44498</xdr:colOff>
      <xdr:row>10</xdr:row>
      <xdr:rowOff>2331540</xdr:rowOff>
    </xdr:from>
    <xdr:ext cx="5165678" cy="325089"/>
    <xdr:sp macro="" textlink="">
      <xdr:nvSpPr>
        <xdr:cNvPr id="9" name="テキスト ボックス 8">
          <a:extLst>
            <a:ext uri="{FF2B5EF4-FFF2-40B4-BE49-F238E27FC236}">
              <a16:creationId xmlns:a16="http://schemas.microsoft.com/office/drawing/2014/main" id="{00000000-0008-0000-0400-000009000000}"/>
            </a:ext>
          </a:extLst>
        </xdr:cNvPr>
        <xdr:cNvSpPr txBox="1"/>
      </xdr:nvSpPr>
      <xdr:spPr>
        <a:xfrm>
          <a:off x="844598" y="5893890"/>
          <a:ext cx="5165678" cy="3250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900" b="0">
              <a:solidFill>
                <a:schemeClr val="dk1"/>
              </a:solidFill>
              <a:effectLst/>
              <a:latin typeface="BIZ UDP明朝 Medium" panose="02020500000000000000" pitchFamily="18" charset="-128"/>
              <a:ea typeface="BIZ UDP明朝 Medium" panose="02020500000000000000" pitchFamily="18" charset="-128"/>
              <a:cs typeface="+mn-cs"/>
            </a:rPr>
            <a:t>出典：</a:t>
          </a:r>
          <a:r>
            <a:rPr kumimoji="1" lang="en-US" altLang="ja-JP" sz="900" b="0">
              <a:solidFill>
                <a:schemeClr val="dk1"/>
              </a:solidFill>
              <a:effectLst/>
              <a:latin typeface="BIZ UDP明朝 Medium" panose="02020500000000000000" pitchFamily="18" charset="-128"/>
              <a:ea typeface="BIZ UDP明朝 Medium" panose="02020500000000000000" pitchFamily="18" charset="-128"/>
              <a:cs typeface="+mn-cs"/>
            </a:rPr>
            <a:t>2018</a:t>
          </a:r>
          <a:r>
            <a:rPr kumimoji="1" lang="ja-JP" altLang="ja-JP" sz="900" b="0">
              <a:solidFill>
                <a:schemeClr val="dk1"/>
              </a:solidFill>
              <a:effectLst/>
              <a:latin typeface="BIZ UDP明朝 Medium" panose="02020500000000000000" pitchFamily="18" charset="-128"/>
              <a:ea typeface="BIZ UDP明朝 Medium" panose="02020500000000000000" pitchFamily="18" charset="-128"/>
              <a:cs typeface="+mn-cs"/>
            </a:rPr>
            <a:t>ビル省エネ手帳（一財）省エネルギーセンターを参考に作成</a:t>
          </a:r>
        </a:p>
        <a:p>
          <a:pPr algn="ctr"/>
          <a:r>
            <a:rPr kumimoji="1" lang="ja-JP" altLang="en-US" sz="1050" b="1">
              <a:solidFill>
                <a:schemeClr val="tx1"/>
              </a:solidFill>
              <a:latin typeface="BIZ UDP明朝 Medium" panose="02020500000000000000" pitchFamily="18" charset="-128"/>
              <a:ea typeface="BIZ UDP明朝 Medium" panose="02020500000000000000" pitchFamily="18" charset="-128"/>
            </a:rPr>
            <a:t>図　</a:t>
          </a:r>
          <a:r>
            <a:rPr kumimoji="1" lang="en-US" altLang="ja-JP" sz="1050" b="1">
              <a:solidFill>
                <a:schemeClr val="tx1"/>
              </a:solidFill>
              <a:latin typeface="BIZ UDP明朝 Medium" panose="02020500000000000000" pitchFamily="18" charset="-128"/>
              <a:ea typeface="BIZ UDP明朝 Medium" panose="02020500000000000000" pitchFamily="18" charset="-128"/>
            </a:rPr>
            <a:t>PDCA</a:t>
          </a:r>
          <a:r>
            <a:rPr kumimoji="1" lang="ja-JP" altLang="en-US" sz="1050" b="1">
              <a:solidFill>
                <a:schemeClr val="tx1"/>
              </a:solidFill>
              <a:latin typeface="BIZ UDP明朝 Medium" panose="02020500000000000000" pitchFamily="18" charset="-128"/>
              <a:ea typeface="BIZ UDP明朝 Medium" panose="02020500000000000000" pitchFamily="18" charset="-128"/>
            </a:rPr>
            <a:t>サイクルのイメージ</a:t>
          </a:r>
          <a:endParaRPr kumimoji="1" lang="en-US" altLang="ja-JP" sz="1050" b="1">
            <a:solidFill>
              <a:schemeClr val="tx1"/>
            </a:solidFill>
            <a:latin typeface="BIZ UDP明朝 Medium" panose="02020500000000000000" pitchFamily="18" charset="-128"/>
            <a:ea typeface="BIZ UDP明朝 Medium" panose="02020500000000000000" pitchFamily="18" charset="-128"/>
          </a:endParaRPr>
        </a:p>
      </xdr:txBody>
    </xdr:sp>
    <xdr:clientData/>
  </xdr:oneCellAnchor>
  <xdr:twoCellAnchor>
    <xdr:from>
      <xdr:col>3</xdr:col>
      <xdr:colOff>2232300</xdr:colOff>
      <xdr:row>0</xdr:row>
      <xdr:rowOff>101600</xdr:rowOff>
    </xdr:from>
    <xdr:to>
      <xdr:col>4</xdr:col>
      <xdr:colOff>0</xdr:colOff>
      <xdr:row>3</xdr:row>
      <xdr:rowOff>62450</xdr:rowOff>
    </xdr:to>
    <xdr:sp macro="" textlink="">
      <xdr:nvSpPr>
        <xdr:cNvPr id="10" name="角丸四角形 9">
          <a:hlinkClick xmlns:r="http://schemas.openxmlformats.org/officeDocument/2006/relationships" r:id="rId4" tooltip="次の番号へ"/>
          <a:extLst>
            <a:ext uri="{FF2B5EF4-FFF2-40B4-BE49-F238E27FC236}">
              <a16:creationId xmlns:a16="http://schemas.microsoft.com/office/drawing/2014/main" id="{00000000-0008-0000-0400-00000A000000}"/>
            </a:ext>
          </a:extLst>
        </xdr:cNvPr>
        <xdr:cNvSpPr/>
      </xdr:nvSpPr>
      <xdr:spPr>
        <a:xfrm>
          <a:off x="4413525" y="101600"/>
          <a:ext cx="16920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次の番号へ</a:t>
          </a:r>
        </a:p>
      </xdr:txBody>
    </xdr:sp>
    <xdr:clientData/>
  </xdr:twoCellAnchor>
  <xdr:twoCellAnchor>
    <xdr:from>
      <xdr:col>1</xdr:col>
      <xdr:colOff>0</xdr:colOff>
      <xdr:row>0</xdr:row>
      <xdr:rowOff>101600</xdr:rowOff>
    </xdr:from>
    <xdr:to>
      <xdr:col>2</xdr:col>
      <xdr:colOff>1006200</xdr:colOff>
      <xdr:row>3</xdr:row>
      <xdr:rowOff>62450</xdr:rowOff>
    </xdr:to>
    <xdr:sp macro="" textlink="">
      <xdr:nvSpPr>
        <xdr:cNvPr id="11" name="角丸四角形 10">
          <a:hlinkClick xmlns:r="http://schemas.openxmlformats.org/officeDocument/2006/relationships" r:id="rId5" tooltip="前の番号へ"/>
          <a:extLst>
            <a:ext uri="{FF2B5EF4-FFF2-40B4-BE49-F238E27FC236}">
              <a16:creationId xmlns:a16="http://schemas.microsoft.com/office/drawing/2014/main" id="{00000000-0008-0000-0400-00000B000000}"/>
            </a:ext>
          </a:extLst>
        </xdr:cNvPr>
        <xdr:cNvSpPr/>
      </xdr:nvSpPr>
      <xdr:spPr>
        <a:xfrm>
          <a:off x="114300" y="101600"/>
          <a:ext cx="16920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前の番号へ</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3</xdr:col>
      <xdr:colOff>57150</xdr:colOff>
      <xdr:row>0</xdr:row>
      <xdr:rowOff>101600</xdr:rowOff>
    </xdr:from>
    <xdr:to>
      <xdr:col>3</xdr:col>
      <xdr:colOff>1743075</xdr:colOff>
      <xdr:row>3</xdr:row>
      <xdr:rowOff>63500</xdr:rowOff>
    </xdr:to>
    <xdr:sp macro="" textlink="">
      <xdr:nvSpPr>
        <xdr:cNvPr id="2" name="角丸四角形 1">
          <a:hlinkClick xmlns:r="http://schemas.openxmlformats.org/officeDocument/2006/relationships" r:id="rId1" tooltip="点検シートに戻る"/>
          <a:extLst>
            <a:ext uri="{FF2B5EF4-FFF2-40B4-BE49-F238E27FC236}">
              <a16:creationId xmlns:a16="http://schemas.microsoft.com/office/drawing/2014/main" id="{00000000-0008-0000-2800-000002000000}"/>
            </a:ext>
          </a:extLst>
        </xdr:cNvPr>
        <xdr:cNvSpPr/>
      </xdr:nvSpPr>
      <xdr:spPr>
        <a:xfrm>
          <a:off x="2324100" y="101600"/>
          <a:ext cx="1685925" cy="47625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点検シートに戻る</a:t>
          </a:r>
        </a:p>
      </xdr:txBody>
    </xdr:sp>
    <xdr:clientData/>
  </xdr:twoCellAnchor>
  <xdr:twoCellAnchor>
    <xdr:from>
      <xdr:col>1</xdr:col>
      <xdr:colOff>0</xdr:colOff>
      <xdr:row>0</xdr:row>
      <xdr:rowOff>101600</xdr:rowOff>
    </xdr:from>
    <xdr:to>
      <xdr:col>2</xdr:col>
      <xdr:colOff>999000</xdr:colOff>
      <xdr:row>3</xdr:row>
      <xdr:rowOff>62450</xdr:rowOff>
    </xdr:to>
    <xdr:sp macro="" textlink="">
      <xdr:nvSpPr>
        <xdr:cNvPr id="3" name="角丸四角形 2">
          <a:hlinkClick xmlns:r="http://schemas.openxmlformats.org/officeDocument/2006/relationships" r:id="rId2" tooltip="前の番号へ"/>
          <a:extLst>
            <a:ext uri="{FF2B5EF4-FFF2-40B4-BE49-F238E27FC236}">
              <a16:creationId xmlns:a16="http://schemas.microsoft.com/office/drawing/2014/main" id="{00000000-0008-0000-2800-000003000000}"/>
            </a:ext>
          </a:extLst>
        </xdr:cNvPr>
        <xdr:cNvSpPr/>
      </xdr:nvSpPr>
      <xdr:spPr>
        <a:xfrm>
          <a:off x="11430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前の番号へ</a:t>
          </a:r>
        </a:p>
      </xdr:txBody>
    </xdr:sp>
    <xdr:clientData/>
  </xdr:twoCellAnchor>
  <xdr:twoCellAnchor>
    <xdr:from>
      <xdr:col>3</xdr:col>
      <xdr:colOff>2268075</xdr:colOff>
      <xdr:row>0</xdr:row>
      <xdr:rowOff>101600</xdr:rowOff>
    </xdr:from>
    <xdr:to>
      <xdr:col>4</xdr:col>
      <xdr:colOff>0</xdr:colOff>
      <xdr:row>3</xdr:row>
      <xdr:rowOff>62450</xdr:rowOff>
    </xdr:to>
    <xdr:sp macro="" textlink="">
      <xdr:nvSpPr>
        <xdr:cNvPr id="4" name="角丸四角形 3">
          <a:hlinkClick xmlns:r="http://schemas.openxmlformats.org/officeDocument/2006/relationships" r:id="rId3" tooltip="次の番号へ"/>
          <a:extLst>
            <a:ext uri="{FF2B5EF4-FFF2-40B4-BE49-F238E27FC236}">
              <a16:creationId xmlns:a16="http://schemas.microsoft.com/office/drawing/2014/main" id="{00000000-0008-0000-2800-000004000000}"/>
            </a:ext>
          </a:extLst>
        </xdr:cNvPr>
        <xdr:cNvSpPr/>
      </xdr:nvSpPr>
      <xdr:spPr>
        <a:xfrm>
          <a:off x="4535025"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次の番号へ</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3</xdr:col>
      <xdr:colOff>57150</xdr:colOff>
      <xdr:row>0</xdr:row>
      <xdr:rowOff>101600</xdr:rowOff>
    </xdr:from>
    <xdr:to>
      <xdr:col>3</xdr:col>
      <xdr:colOff>1743075</xdr:colOff>
      <xdr:row>3</xdr:row>
      <xdr:rowOff>63500</xdr:rowOff>
    </xdr:to>
    <xdr:sp macro="" textlink="">
      <xdr:nvSpPr>
        <xdr:cNvPr id="2" name="角丸四角形 1">
          <a:hlinkClick xmlns:r="http://schemas.openxmlformats.org/officeDocument/2006/relationships" r:id="rId1" tooltip="点検シートに戻る"/>
          <a:extLst>
            <a:ext uri="{FF2B5EF4-FFF2-40B4-BE49-F238E27FC236}">
              <a16:creationId xmlns:a16="http://schemas.microsoft.com/office/drawing/2014/main" id="{00000000-0008-0000-2900-000002000000}"/>
            </a:ext>
          </a:extLst>
        </xdr:cNvPr>
        <xdr:cNvSpPr/>
      </xdr:nvSpPr>
      <xdr:spPr>
        <a:xfrm>
          <a:off x="2324100" y="101600"/>
          <a:ext cx="1685925" cy="47625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点検シートに戻る</a:t>
          </a:r>
        </a:p>
      </xdr:txBody>
    </xdr:sp>
    <xdr:clientData/>
  </xdr:twoCellAnchor>
  <xdr:twoCellAnchor>
    <xdr:from>
      <xdr:col>1</xdr:col>
      <xdr:colOff>0</xdr:colOff>
      <xdr:row>0</xdr:row>
      <xdr:rowOff>101600</xdr:rowOff>
    </xdr:from>
    <xdr:to>
      <xdr:col>2</xdr:col>
      <xdr:colOff>999000</xdr:colOff>
      <xdr:row>3</xdr:row>
      <xdr:rowOff>62450</xdr:rowOff>
    </xdr:to>
    <xdr:sp macro="" textlink="">
      <xdr:nvSpPr>
        <xdr:cNvPr id="3" name="角丸四角形 2">
          <a:hlinkClick xmlns:r="http://schemas.openxmlformats.org/officeDocument/2006/relationships" r:id="rId2" tooltip="前の番号へ"/>
          <a:extLst>
            <a:ext uri="{FF2B5EF4-FFF2-40B4-BE49-F238E27FC236}">
              <a16:creationId xmlns:a16="http://schemas.microsoft.com/office/drawing/2014/main" id="{00000000-0008-0000-2900-000003000000}"/>
            </a:ext>
          </a:extLst>
        </xdr:cNvPr>
        <xdr:cNvSpPr/>
      </xdr:nvSpPr>
      <xdr:spPr>
        <a:xfrm>
          <a:off x="11430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前の番号へ</a:t>
          </a:r>
        </a:p>
      </xdr:txBody>
    </xdr:sp>
    <xdr:clientData/>
  </xdr:twoCellAnchor>
  <xdr:twoCellAnchor>
    <xdr:from>
      <xdr:col>3</xdr:col>
      <xdr:colOff>2268075</xdr:colOff>
      <xdr:row>0</xdr:row>
      <xdr:rowOff>101600</xdr:rowOff>
    </xdr:from>
    <xdr:to>
      <xdr:col>4</xdr:col>
      <xdr:colOff>0</xdr:colOff>
      <xdr:row>3</xdr:row>
      <xdr:rowOff>62450</xdr:rowOff>
    </xdr:to>
    <xdr:sp macro="" textlink="">
      <xdr:nvSpPr>
        <xdr:cNvPr id="4" name="角丸四角形 3">
          <a:hlinkClick xmlns:r="http://schemas.openxmlformats.org/officeDocument/2006/relationships" r:id="rId3" tooltip="次の番号へ"/>
          <a:extLst>
            <a:ext uri="{FF2B5EF4-FFF2-40B4-BE49-F238E27FC236}">
              <a16:creationId xmlns:a16="http://schemas.microsoft.com/office/drawing/2014/main" id="{00000000-0008-0000-2900-000004000000}"/>
            </a:ext>
          </a:extLst>
        </xdr:cNvPr>
        <xdr:cNvSpPr/>
      </xdr:nvSpPr>
      <xdr:spPr>
        <a:xfrm>
          <a:off x="4535025"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次の番号へ</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3</xdr:col>
      <xdr:colOff>57150</xdr:colOff>
      <xdr:row>0</xdr:row>
      <xdr:rowOff>101600</xdr:rowOff>
    </xdr:from>
    <xdr:to>
      <xdr:col>3</xdr:col>
      <xdr:colOff>1743075</xdr:colOff>
      <xdr:row>3</xdr:row>
      <xdr:rowOff>63500</xdr:rowOff>
    </xdr:to>
    <xdr:sp macro="" textlink="">
      <xdr:nvSpPr>
        <xdr:cNvPr id="2" name="角丸四角形 1">
          <a:hlinkClick xmlns:r="http://schemas.openxmlformats.org/officeDocument/2006/relationships" r:id="rId1" tooltip="点検シートに戻る"/>
          <a:extLst>
            <a:ext uri="{FF2B5EF4-FFF2-40B4-BE49-F238E27FC236}">
              <a16:creationId xmlns:a16="http://schemas.microsoft.com/office/drawing/2014/main" id="{00000000-0008-0000-2A00-000002000000}"/>
            </a:ext>
          </a:extLst>
        </xdr:cNvPr>
        <xdr:cNvSpPr/>
      </xdr:nvSpPr>
      <xdr:spPr>
        <a:xfrm>
          <a:off x="2324100" y="101600"/>
          <a:ext cx="1685925" cy="47625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点検シートに戻る</a:t>
          </a:r>
        </a:p>
      </xdr:txBody>
    </xdr:sp>
    <xdr:clientData/>
  </xdr:twoCellAnchor>
  <xdr:twoCellAnchor editAs="oneCell">
    <xdr:from>
      <xdr:col>1</xdr:col>
      <xdr:colOff>152400</xdr:colOff>
      <xdr:row>28</xdr:row>
      <xdr:rowOff>104775</xdr:rowOff>
    </xdr:from>
    <xdr:to>
      <xdr:col>3</xdr:col>
      <xdr:colOff>3848100</xdr:colOff>
      <xdr:row>38</xdr:row>
      <xdr:rowOff>28575</xdr:rowOff>
    </xdr:to>
    <xdr:pic>
      <xdr:nvPicPr>
        <xdr:cNvPr id="4" name="図 3">
          <a:extLst>
            <a:ext uri="{FF2B5EF4-FFF2-40B4-BE49-F238E27FC236}">
              <a16:creationId xmlns:a16="http://schemas.microsoft.com/office/drawing/2014/main" id="{00000000-0008-0000-2A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5562600"/>
          <a:ext cx="5848350" cy="1638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133349</xdr:colOff>
      <xdr:row>38</xdr:row>
      <xdr:rowOff>76200</xdr:rowOff>
    </xdr:from>
    <xdr:ext cx="5962652" cy="150041"/>
    <xdr:sp macro="" textlink="">
      <xdr:nvSpPr>
        <xdr:cNvPr id="5" name="テキスト ボックス 4">
          <a:extLst>
            <a:ext uri="{FF2B5EF4-FFF2-40B4-BE49-F238E27FC236}">
              <a16:creationId xmlns:a16="http://schemas.microsoft.com/office/drawing/2014/main" id="{00000000-0008-0000-2A00-000005000000}"/>
            </a:ext>
          </a:extLst>
        </xdr:cNvPr>
        <xdr:cNvSpPr txBox="1"/>
      </xdr:nvSpPr>
      <xdr:spPr>
        <a:xfrm>
          <a:off x="247649" y="7743825"/>
          <a:ext cx="5962652" cy="15004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a:solidFill>
                <a:schemeClr val="dk1"/>
              </a:solidFill>
              <a:effectLst/>
              <a:latin typeface="BIZ UDP明朝 Medium" panose="02020500000000000000" pitchFamily="18" charset="-128"/>
              <a:ea typeface="BIZ UDP明朝 Medium" panose="02020500000000000000" pitchFamily="18" charset="-128"/>
              <a:cs typeface="+mn-cs"/>
            </a:rPr>
            <a:t>出典：「目標設定型排出量取引制度における優良大規模事業所の認定ガイドライン（第二区分事業所）」を基に作成</a:t>
          </a:r>
          <a:endParaRPr kumimoji="1" lang="en-US" altLang="ja-JP" sz="900" b="0">
            <a:solidFill>
              <a:schemeClr val="dk1"/>
            </a:solidFill>
            <a:effectLst/>
            <a:latin typeface="BIZ UDP明朝 Medium" panose="02020500000000000000" pitchFamily="18" charset="-128"/>
            <a:ea typeface="BIZ UDP明朝 Medium" panose="02020500000000000000" pitchFamily="18" charset="-128"/>
            <a:cs typeface="+mn-cs"/>
          </a:endParaRPr>
        </a:p>
      </xdr:txBody>
    </xdr:sp>
    <xdr:clientData/>
  </xdr:oneCellAnchor>
  <xdr:twoCellAnchor>
    <xdr:from>
      <xdr:col>1</xdr:col>
      <xdr:colOff>0</xdr:colOff>
      <xdr:row>0</xdr:row>
      <xdr:rowOff>101600</xdr:rowOff>
    </xdr:from>
    <xdr:to>
      <xdr:col>2</xdr:col>
      <xdr:colOff>999000</xdr:colOff>
      <xdr:row>3</xdr:row>
      <xdr:rowOff>62450</xdr:rowOff>
    </xdr:to>
    <xdr:sp macro="" textlink="">
      <xdr:nvSpPr>
        <xdr:cNvPr id="6" name="角丸四角形 5">
          <a:hlinkClick xmlns:r="http://schemas.openxmlformats.org/officeDocument/2006/relationships" r:id="rId3" tooltip="前の番号へ"/>
          <a:extLst>
            <a:ext uri="{FF2B5EF4-FFF2-40B4-BE49-F238E27FC236}">
              <a16:creationId xmlns:a16="http://schemas.microsoft.com/office/drawing/2014/main" id="{00000000-0008-0000-2A00-000006000000}"/>
            </a:ext>
          </a:extLst>
        </xdr:cNvPr>
        <xdr:cNvSpPr/>
      </xdr:nvSpPr>
      <xdr:spPr>
        <a:xfrm>
          <a:off x="11430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前の番号へ</a:t>
          </a:r>
        </a:p>
      </xdr:txBody>
    </xdr:sp>
    <xdr:clientData/>
  </xdr:twoCellAnchor>
  <xdr:twoCellAnchor>
    <xdr:from>
      <xdr:col>3</xdr:col>
      <xdr:colOff>2268075</xdr:colOff>
      <xdr:row>0</xdr:row>
      <xdr:rowOff>101600</xdr:rowOff>
    </xdr:from>
    <xdr:to>
      <xdr:col>4</xdr:col>
      <xdr:colOff>0</xdr:colOff>
      <xdr:row>3</xdr:row>
      <xdr:rowOff>62450</xdr:rowOff>
    </xdr:to>
    <xdr:sp macro="" textlink="">
      <xdr:nvSpPr>
        <xdr:cNvPr id="7" name="角丸四角形 6">
          <a:hlinkClick xmlns:r="http://schemas.openxmlformats.org/officeDocument/2006/relationships" r:id="rId4" tooltip="次の番号へ"/>
          <a:extLst>
            <a:ext uri="{FF2B5EF4-FFF2-40B4-BE49-F238E27FC236}">
              <a16:creationId xmlns:a16="http://schemas.microsoft.com/office/drawing/2014/main" id="{00000000-0008-0000-2A00-000007000000}"/>
            </a:ext>
          </a:extLst>
        </xdr:cNvPr>
        <xdr:cNvSpPr/>
      </xdr:nvSpPr>
      <xdr:spPr>
        <a:xfrm>
          <a:off x="4535025"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次の番号へ</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3</xdr:col>
      <xdr:colOff>57150</xdr:colOff>
      <xdr:row>0</xdr:row>
      <xdr:rowOff>101600</xdr:rowOff>
    </xdr:from>
    <xdr:to>
      <xdr:col>3</xdr:col>
      <xdr:colOff>1743075</xdr:colOff>
      <xdr:row>3</xdr:row>
      <xdr:rowOff>63500</xdr:rowOff>
    </xdr:to>
    <xdr:sp macro="" textlink="">
      <xdr:nvSpPr>
        <xdr:cNvPr id="2" name="角丸四角形 1">
          <a:hlinkClick xmlns:r="http://schemas.openxmlformats.org/officeDocument/2006/relationships" r:id="rId1" tooltip="点検シートに戻る"/>
          <a:extLst>
            <a:ext uri="{FF2B5EF4-FFF2-40B4-BE49-F238E27FC236}">
              <a16:creationId xmlns:a16="http://schemas.microsoft.com/office/drawing/2014/main" id="{00000000-0008-0000-2B00-000002000000}"/>
            </a:ext>
          </a:extLst>
        </xdr:cNvPr>
        <xdr:cNvSpPr/>
      </xdr:nvSpPr>
      <xdr:spPr>
        <a:xfrm>
          <a:off x="2324100" y="101600"/>
          <a:ext cx="1685925" cy="47625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点検シートに戻る</a:t>
          </a:r>
        </a:p>
      </xdr:txBody>
    </xdr:sp>
    <xdr:clientData/>
  </xdr:twoCellAnchor>
  <xdr:twoCellAnchor>
    <xdr:from>
      <xdr:col>1</xdr:col>
      <xdr:colOff>0</xdr:colOff>
      <xdr:row>0</xdr:row>
      <xdr:rowOff>101600</xdr:rowOff>
    </xdr:from>
    <xdr:to>
      <xdr:col>2</xdr:col>
      <xdr:colOff>999000</xdr:colOff>
      <xdr:row>3</xdr:row>
      <xdr:rowOff>62450</xdr:rowOff>
    </xdr:to>
    <xdr:sp macro="" textlink="">
      <xdr:nvSpPr>
        <xdr:cNvPr id="3" name="角丸四角形 2">
          <a:hlinkClick xmlns:r="http://schemas.openxmlformats.org/officeDocument/2006/relationships" r:id="rId2" tooltip="前の番号へ"/>
          <a:extLst>
            <a:ext uri="{FF2B5EF4-FFF2-40B4-BE49-F238E27FC236}">
              <a16:creationId xmlns:a16="http://schemas.microsoft.com/office/drawing/2014/main" id="{00000000-0008-0000-2B00-000003000000}"/>
            </a:ext>
          </a:extLst>
        </xdr:cNvPr>
        <xdr:cNvSpPr/>
      </xdr:nvSpPr>
      <xdr:spPr>
        <a:xfrm>
          <a:off x="11430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前の番号へ</a:t>
          </a:r>
        </a:p>
      </xdr:txBody>
    </xdr:sp>
    <xdr:clientData/>
  </xdr:twoCellAnchor>
  <xdr:twoCellAnchor>
    <xdr:from>
      <xdr:col>3</xdr:col>
      <xdr:colOff>2268075</xdr:colOff>
      <xdr:row>0</xdr:row>
      <xdr:rowOff>101600</xdr:rowOff>
    </xdr:from>
    <xdr:to>
      <xdr:col>4</xdr:col>
      <xdr:colOff>0</xdr:colOff>
      <xdr:row>3</xdr:row>
      <xdr:rowOff>62450</xdr:rowOff>
    </xdr:to>
    <xdr:sp macro="" textlink="">
      <xdr:nvSpPr>
        <xdr:cNvPr id="4" name="角丸四角形 3">
          <a:hlinkClick xmlns:r="http://schemas.openxmlformats.org/officeDocument/2006/relationships" r:id="rId3" tooltip="次の番号へ"/>
          <a:extLst>
            <a:ext uri="{FF2B5EF4-FFF2-40B4-BE49-F238E27FC236}">
              <a16:creationId xmlns:a16="http://schemas.microsoft.com/office/drawing/2014/main" id="{00000000-0008-0000-2B00-000004000000}"/>
            </a:ext>
          </a:extLst>
        </xdr:cNvPr>
        <xdr:cNvSpPr/>
      </xdr:nvSpPr>
      <xdr:spPr>
        <a:xfrm>
          <a:off x="4535025"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次の番号へ</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3</xdr:col>
      <xdr:colOff>57150</xdr:colOff>
      <xdr:row>0</xdr:row>
      <xdr:rowOff>101600</xdr:rowOff>
    </xdr:from>
    <xdr:to>
      <xdr:col>3</xdr:col>
      <xdr:colOff>1743075</xdr:colOff>
      <xdr:row>3</xdr:row>
      <xdr:rowOff>63500</xdr:rowOff>
    </xdr:to>
    <xdr:sp macro="" textlink="">
      <xdr:nvSpPr>
        <xdr:cNvPr id="2" name="角丸四角形 1">
          <a:hlinkClick xmlns:r="http://schemas.openxmlformats.org/officeDocument/2006/relationships" r:id="rId1" tooltip="点検シートに戻る"/>
          <a:extLst>
            <a:ext uri="{FF2B5EF4-FFF2-40B4-BE49-F238E27FC236}">
              <a16:creationId xmlns:a16="http://schemas.microsoft.com/office/drawing/2014/main" id="{00000000-0008-0000-2C00-000002000000}"/>
            </a:ext>
          </a:extLst>
        </xdr:cNvPr>
        <xdr:cNvSpPr/>
      </xdr:nvSpPr>
      <xdr:spPr>
        <a:xfrm>
          <a:off x="2324100" y="101600"/>
          <a:ext cx="1685925" cy="47625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点検シートに戻る</a:t>
          </a:r>
        </a:p>
      </xdr:txBody>
    </xdr:sp>
    <xdr:clientData/>
  </xdr:twoCellAnchor>
  <xdr:twoCellAnchor>
    <xdr:from>
      <xdr:col>1</xdr:col>
      <xdr:colOff>0</xdr:colOff>
      <xdr:row>0</xdr:row>
      <xdr:rowOff>101600</xdr:rowOff>
    </xdr:from>
    <xdr:to>
      <xdr:col>2</xdr:col>
      <xdr:colOff>999000</xdr:colOff>
      <xdr:row>3</xdr:row>
      <xdr:rowOff>62450</xdr:rowOff>
    </xdr:to>
    <xdr:sp macro="" textlink="">
      <xdr:nvSpPr>
        <xdr:cNvPr id="3" name="角丸四角形 2">
          <a:hlinkClick xmlns:r="http://schemas.openxmlformats.org/officeDocument/2006/relationships" r:id="rId2" tooltip="前の番号へ"/>
          <a:extLst>
            <a:ext uri="{FF2B5EF4-FFF2-40B4-BE49-F238E27FC236}">
              <a16:creationId xmlns:a16="http://schemas.microsoft.com/office/drawing/2014/main" id="{00000000-0008-0000-2C00-000003000000}"/>
            </a:ext>
          </a:extLst>
        </xdr:cNvPr>
        <xdr:cNvSpPr/>
      </xdr:nvSpPr>
      <xdr:spPr>
        <a:xfrm>
          <a:off x="11430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前の番号へ</a:t>
          </a:r>
        </a:p>
      </xdr:txBody>
    </xdr:sp>
    <xdr:clientData/>
  </xdr:twoCellAnchor>
  <xdr:twoCellAnchor>
    <xdr:from>
      <xdr:col>3</xdr:col>
      <xdr:colOff>2268075</xdr:colOff>
      <xdr:row>0</xdr:row>
      <xdr:rowOff>101600</xdr:rowOff>
    </xdr:from>
    <xdr:to>
      <xdr:col>4</xdr:col>
      <xdr:colOff>0</xdr:colOff>
      <xdr:row>3</xdr:row>
      <xdr:rowOff>62450</xdr:rowOff>
    </xdr:to>
    <xdr:sp macro="" textlink="">
      <xdr:nvSpPr>
        <xdr:cNvPr id="4" name="角丸四角形 3">
          <a:hlinkClick xmlns:r="http://schemas.openxmlformats.org/officeDocument/2006/relationships" r:id="rId3" tooltip="次の番号へ"/>
          <a:extLst>
            <a:ext uri="{FF2B5EF4-FFF2-40B4-BE49-F238E27FC236}">
              <a16:creationId xmlns:a16="http://schemas.microsoft.com/office/drawing/2014/main" id="{00000000-0008-0000-2C00-000004000000}"/>
            </a:ext>
          </a:extLst>
        </xdr:cNvPr>
        <xdr:cNvSpPr/>
      </xdr:nvSpPr>
      <xdr:spPr>
        <a:xfrm>
          <a:off x="4535025"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次の番号へ</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3</xdr:col>
      <xdr:colOff>57150</xdr:colOff>
      <xdr:row>0</xdr:row>
      <xdr:rowOff>101600</xdr:rowOff>
    </xdr:from>
    <xdr:to>
      <xdr:col>3</xdr:col>
      <xdr:colOff>1743075</xdr:colOff>
      <xdr:row>3</xdr:row>
      <xdr:rowOff>63500</xdr:rowOff>
    </xdr:to>
    <xdr:sp macro="" textlink="">
      <xdr:nvSpPr>
        <xdr:cNvPr id="2" name="角丸四角形 1">
          <a:hlinkClick xmlns:r="http://schemas.openxmlformats.org/officeDocument/2006/relationships" r:id="rId1" tooltip="点検シートに戻る"/>
          <a:extLst>
            <a:ext uri="{FF2B5EF4-FFF2-40B4-BE49-F238E27FC236}">
              <a16:creationId xmlns:a16="http://schemas.microsoft.com/office/drawing/2014/main" id="{00000000-0008-0000-2D00-000002000000}"/>
            </a:ext>
          </a:extLst>
        </xdr:cNvPr>
        <xdr:cNvSpPr/>
      </xdr:nvSpPr>
      <xdr:spPr>
        <a:xfrm>
          <a:off x="2324100" y="101600"/>
          <a:ext cx="1685925" cy="47625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点検シートに戻る</a:t>
          </a:r>
        </a:p>
      </xdr:txBody>
    </xdr:sp>
    <xdr:clientData/>
  </xdr:twoCellAnchor>
  <xdr:twoCellAnchor>
    <xdr:from>
      <xdr:col>1</xdr:col>
      <xdr:colOff>0</xdr:colOff>
      <xdr:row>0</xdr:row>
      <xdr:rowOff>101600</xdr:rowOff>
    </xdr:from>
    <xdr:to>
      <xdr:col>2</xdr:col>
      <xdr:colOff>999000</xdr:colOff>
      <xdr:row>3</xdr:row>
      <xdr:rowOff>62450</xdr:rowOff>
    </xdr:to>
    <xdr:sp macro="" textlink="">
      <xdr:nvSpPr>
        <xdr:cNvPr id="3" name="角丸四角形 2">
          <a:hlinkClick xmlns:r="http://schemas.openxmlformats.org/officeDocument/2006/relationships" r:id="rId2" tooltip="前の番号へ"/>
          <a:extLst>
            <a:ext uri="{FF2B5EF4-FFF2-40B4-BE49-F238E27FC236}">
              <a16:creationId xmlns:a16="http://schemas.microsoft.com/office/drawing/2014/main" id="{00000000-0008-0000-2D00-000003000000}"/>
            </a:ext>
          </a:extLst>
        </xdr:cNvPr>
        <xdr:cNvSpPr/>
      </xdr:nvSpPr>
      <xdr:spPr>
        <a:xfrm>
          <a:off x="11430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前の番号へ</a:t>
          </a:r>
        </a:p>
      </xdr:txBody>
    </xdr:sp>
    <xdr:clientData/>
  </xdr:twoCellAnchor>
  <xdr:twoCellAnchor>
    <xdr:from>
      <xdr:col>3</xdr:col>
      <xdr:colOff>2268075</xdr:colOff>
      <xdr:row>0</xdr:row>
      <xdr:rowOff>101600</xdr:rowOff>
    </xdr:from>
    <xdr:to>
      <xdr:col>4</xdr:col>
      <xdr:colOff>0</xdr:colOff>
      <xdr:row>3</xdr:row>
      <xdr:rowOff>62450</xdr:rowOff>
    </xdr:to>
    <xdr:sp macro="" textlink="">
      <xdr:nvSpPr>
        <xdr:cNvPr id="4" name="角丸四角形 3">
          <a:hlinkClick xmlns:r="http://schemas.openxmlformats.org/officeDocument/2006/relationships" r:id="rId3" tooltip="次の番号へ"/>
          <a:extLst>
            <a:ext uri="{FF2B5EF4-FFF2-40B4-BE49-F238E27FC236}">
              <a16:creationId xmlns:a16="http://schemas.microsoft.com/office/drawing/2014/main" id="{00000000-0008-0000-2D00-000004000000}"/>
            </a:ext>
          </a:extLst>
        </xdr:cNvPr>
        <xdr:cNvSpPr/>
      </xdr:nvSpPr>
      <xdr:spPr>
        <a:xfrm>
          <a:off x="4535025"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次の番号へ</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3</xdr:col>
      <xdr:colOff>57150</xdr:colOff>
      <xdr:row>0</xdr:row>
      <xdr:rowOff>101600</xdr:rowOff>
    </xdr:from>
    <xdr:to>
      <xdr:col>3</xdr:col>
      <xdr:colOff>1743075</xdr:colOff>
      <xdr:row>3</xdr:row>
      <xdr:rowOff>63500</xdr:rowOff>
    </xdr:to>
    <xdr:sp macro="" textlink="">
      <xdr:nvSpPr>
        <xdr:cNvPr id="2" name="角丸四角形 1">
          <a:hlinkClick xmlns:r="http://schemas.openxmlformats.org/officeDocument/2006/relationships" r:id="rId1" tooltip="点検シートに戻る"/>
          <a:extLst>
            <a:ext uri="{FF2B5EF4-FFF2-40B4-BE49-F238E27FC236}">
              <a16:creationId xmlns:a16="http://schemas.microsoft.com/office/drawing/2014/main" id="{00000000-0008-0000-2E00-000002000000}"/>
            </a:ext>
          </a:extLst>
        </xdr:cNvPr>
        <xdr:cNvSpPr/>
      </xdr:nvSpPr>
      <xdr:spPr>
        <a:xfrm>
          <a:off x="2324100" y="101600"/>
          <a:ext cx="1685925" cy="47625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点検シートに戻る</a:t>
          </a:r>
        </a:p>
      </xdr:txBody>
    </xdr:sp>
    <xdr:clientData/>
  </xdr:twoCellAnchor>
  <xdr:twoCellAnchor>
    <xdr:from>
      <xdr:col>1</xdr:col>
      <xdr:colOff>0</xdr:colOff>
      <xdr:row>0</xdr:row>
      <xdr:rowOff>101600</xdr:rowOff>
    </xdr:from>
    <xdr:to>
      <xdr:col>2</xdr:col>
      <xdr:colOff>999000</xdr:colOff>
      <xdr:row>3</xdr:row>
      <xdr:rowOff>62450</xdr:rowOff>
    </xdr:to>
    <xdr:sp macro="" textlink="">
      <xdr:nvSpPr>
        <xdr:cNvPr id="3" name="角丸四角形 2">
          <a:hlinkClick xmlns:r="http://schemas.openxmlformats.org/officeDocument/2006/relationships" r:id="rId2" tooltip="前の番号へ"/>
          <a:extLst>
            <a:ext uri="{FF2B5EF4-FFF2-40B4-BE49-F238E27FC236}">
              <a16:creationId xmlns:a16="http://schemas.microsoft.com/office/drawing/2014/main" id="{00000000-0008-0000-2E00-000003000000}"/>
            </a:ext>
          </a:extLst>
        </xdr:cNvPr>
        <xdr:cNvSpPr/>
      </xdr:nvSpPr>
      <xdr:spPr>
        <a:xfrm>
          <a:off x="11430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前の番号へ</a:t>
          </a:r>
        </a:p>
      </xdr:txBody>
    </xdr:sp>
    <xdr:clientData/>
  </xdr:twoCellAnchor>
  <xdr:twoCellAnchor>
    <xdr:from>
      <xdr:col>3</xdr:col>
      <xdr:colOff>2268075</xdr:colOff>
      <xdr:row>0</xdr:row>
      <xdr:rowOff>101600</xdr:rowOff>
    </xdr:from>
    <xdr:to>
      <xdr:col>4</xdr:col>
      <xdr:colOff>0</xdr:colOff>
      <xdr:row>3</xdr:row>
      <xdr:rowOff>62450</xdr:rowOff>
    </xdr:to>
    <xdr:sp macro="" textlink="">
      <xdr:nvSpPr>
        <xdr:cNvPr id="4" name="角丸四角形 3">
          <a:hlinkClick xmlns:r="http://schemas.openxmlformats.org/officeDocument/2006/relationships" r:id="rId3" tooltip="次の番号へ"/>
          <a:extLst>
            <a:ext uri="{FF2B5EF4-FFF2-40B4-BE49-F238E27FC236}">
              <a16:creationId xmlns:a16="http://schemas.microsoft.com/office/drawing/2014/main" id="{00000000-0008-0000-2E00-000004000000}"/>
            </a:ext>
          </a:extLst>
        </xdr:cNvPr>
        <xdr:cNvSpPr/>
      </xdr:nvSpPr>
      <xdr:spPr>
        <a:xfrm>
          <a:off x="4535025"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次の番号へ</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3</xdr:col>
      <xdr:colOff>57150</xdr:colOff>
      <xdr:row>0</xdr:row>
      <xdr:rowOff>101600</xdr:rowOff>
    </xdr:from>
    <xdr:to>
      <xdr:col>3</xdr:col>
      <xdr:colOff>1743075</xdr:colOff>
      <xdr:row>3</xdr:row>
      <xdr:rowOff>63500</xdr:rowOff>
    </xdr:to>
    <xdr:sp macro="" textlink="">
      <xdr:nvSpPr>
        <xdr:cNvPr id="2" name="角丸四角形 1">
          <a:hlinkClick xmlns:r="http://schemas.openxmlformats.org/officeDocument/2006/relationships" r:id="rId1" tooltip="点検シートに戻る"/>
          <a:extLst>
            <a:ext uri="{FF2B5EF4-FFF2-40B4-BE49-F238E27FC236}">
              <a16:creationId xmlns:a16="http://schemas.microsoft.com/office/drawing/2014/main" id="{00000000-0008-0000-2F00-000002000000}"/>
            </a:ext>
          </a:extLst>
        </xdr:cNvPr>
        <xdr:cNvSpPr/>
      </xdr:nvSpPr>
      <xdr:spPr>
        <a:xfrm>
          <a:off x="2324100" y="101600"/>
          <a:ext cx="1685925" cy="47625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点検シートに戻る</a:t>
          </a:r>
        </a:p>
      </xdr:txBody>
    </xdr:sp>
    <xdr:clientData/>
  </xdr:twoCellAnchor>
  <xdr:oneCellAnchor>
    <xdr:from>
      <xdr:col>2</xdr:col>
      <xdr:colOff>54023</xdr:colOff>
      <xdr:row>9</xdr:row>
      <xdr:rowOff>3782319</xdr:rowOff>
    </xdr:from>
    <xdr:ext cx="5318078" cy="300082"/>
    <xdr:sp macro="" textlink="">
      <xdr:nvSpPr>
        <xdr:cNvPr id="3" name="テキスト ボックス 2">
          <a:extLst>
            <a:ext uri="{FF2B5EF4-FFF2-40B4-BE49-F238E27FC236}">
              <a16:creationId xmlns:a16="http://schemas.microsoft.com/office/drawing/2014/main" id="{00000000-0008-0000-2F00-000003000000}"/>
            </a:ext>
          </a:extLst>
        </xdr:cNvPr>
        <xdr:cNvSpPr txBox="1"/>
      </xdr:nvSpPr>
      <xdr:spPr>
        <a:xfrm>
          <a:off x="739823" y="4801494"/>
          <a:ext cx="5318078" cy="30008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a:solidFill>
                <a:schemeClr val="dk1"/>
              </a:solidFill>
              <a:effectLst/>
              <a:latin typeface="BIZ UDP明朝 Medium" panose="02020500000000000000" pitchFamily="18" charset="-128"/>
              <a:ea typeface="BIZ UDP明朝 Medium" panose="02020500000000000000" pitchFamily="18" charset="-128"/>
              <a:cs typeface="+mn-cs"/>
            </a:rPr>
            <a:t>出典：「工場等におけるエネルギーの使用の合理化に関する事業者の判断の基準」平成</a:t>
          </a:r>
          <a:r>
            <a:rPr kumimoji="1" lang="en-US" altLang="ja-JP" sz="900" b="0">
              <a:solidFill>
                <a:schemeClr val="dk1"/>
              </a:solidFill>
              <a:effectLst/>
              <a:latin typeface="BIZ UDP明朝 Medium" panose="02020500000000000000" pitchFamily="18" charset="-128"/>
              <a:ea typeface="BIZ UDP明朝 Medium" panose="02020500000000000000" pitchFamily="18" charset="-128"/>
              <a:cs typeface="+mn-cs"/>
            </a:rPr>
            <a:t>21</a:t>
          </a:r>
          <a:r>
            <a:rPr kumimoji="1" lang="ja-JP" altLang="en-US" sz="900" b="0">
              <a:solidFill>
                <a:schemeClr val="dk1"/>
              </a:solidFill>
              <a:effectLst/>
              <a:latin typeface="BIZ UDP明朝 Medium" panose="02020500000000000000" pitchFamily="18" charset="-128"/>
              <a:ea typeface="BIZ UDP明朝 Medium" panose="02020500000000000000" pitchFamily="18" charset="-128"/>
              <a:cs typeface="+mn-cs"/>
            </a:rPr>
            <a:t>年経済産業省告示　第</a:t>
          </a:r>
          <a:r>
            <a:rPr kumimoji="1" lang="en-US" altLang="ja-JP" sz="900" b="0">
              <a:solidFill>
                <a:schemeClr val="dk1"/>
              </a:solidFill>
              <a:effectLst/>
              <a:latin typeface="BIZ UDP明朝 Medium" panose="02020500000000000000" pitchFamily="18" charset="-128"/>
              <a:ea typeface="BIZ UDP明朝 Medium" panose="02020500000000000000" pitchFamily="18" charset="-128"/>
              <a:cs typeface="+mn-cs"/>
            </a:rPr>
            <a:t>66</a:t>
          </a:r>
          <a:r>
            <a:rPr kumimoji="1" lang="ja-JP" altLang="en-US" sz="900" b="0">
              <a:solidFill>
                <a:schemeClr val="dk1"/>
              </a:solidFill>
              <a:effectLst/>
              <a:latin typeface="BIZ UDP明朝 Medium" panose="02020500000000000000" pitchFamily="18" charset="-128"/>
              <a:ea typeface="BIZ UDP明朝 Medium" panose="02020500000000000000" pitchFamily="18" charset="-128"/>
              <a:cs typeface="+mn-cs"/>
            </a:rPr>
            <a:t>号（平成</a:t>
          </a:r>
          <a:r>
            <a:rPr kumimoji="1" lang="en-US" altLang="ja-JP" sz="900" b="0">
              <a:solidFill>
                <a:schemeClr val="dk1"/>
              </a:solidFill>
              <a:effectLst/>
              <a:latin typeface="BIZ UDP明朝 Medium" panose="02020500000000000000" pitchFamily="18" charset="-128"/>
              <a:ea typeface="BIZ UDP明朝 Medium" panose="02020500000000000000" pitchFamily="18" charset="-128"/>
              <a:cs typeface="+mn-cs"/>
            </a:rPr>
            <a:t>30</a:t>
          </a:r>
          <a:r>
            <a:rPr kumimoji="1" lang="ja-JP" altLang="en-US" sz="900" b="0">
              <a:solidFill>
                <a:schemeClr val="dk1"/>
              </a:solidFill>
              <a:effectLst/>
              <a:latin typeface="BIZ UDP明朝 Medium" panose="02020500000000000000" pitchFamily="18" charset="-128"/>
              <a:ea typeface="BIZ UDP明朝 Medium" panose="02020500000000000000" pitchFamily="18" charset="-128"/>
              <a:cs typeface="+mn-cs"/>
            </a:rPr>
            <a:t>年</a:t>
          </a:r>
          <a:r>
            <a:rPr kumimoji="1" lang="en-US" altLang="ja-JP" sz="900" b="0">
              <a:solidFill>
                <a:schemeClr val="dk1"/>
              </a:solidFill>
              <a:effectLst/>
              <a:latin typeface="BIZ UDP明朝 Medium" panose="02020500000000000000" pitchFamily="18" charset="-128"/>
              <a:ea typeface="BIZ UDP明朝 Medium" panose="02020500000000000000" pitchFamily="18" charset="-128"/>
              <a:cs typeface="+mn-cs"/>
            </a:rPr>
            <a:t>3</a:t>
          </a:r>
          <a:r>
            <a:rPr kumimoji="1" lang="ja-JP" altLang="en-US" sz="900" b="0">
              <a:solidFill>
                <a:schemeClr val="dk1"/>
              </a:solidFill>
              <a:effectLst/>
              <a:latin typeface="BIZ UDP明朝 Medium" panose="02020500000000000000" pitchFamily="18" charset="-128"/>
              <a:ea typeface="BIZ UDP明朝 Medium" panose="02020500000000000000" pitchFamily="18" charset="-128"/>
              <a:cs typeface="+mn-cs"/>
            </a:rPr>
            <a:t>月</a:t>
          </a:r>
          <a:r>
            <a:rPr kumimoji="1" lang="en-US" altLang="ja-JP" sz="900" b="0">
              <a:solidFill>
                <a:schemeClr val="dk1"/>
              </a:solidFill>
              <a:effectLst/>
              <a:latin typeface="BIZ UDP明朝 Medium" panose="02020500000000000000" pitchFamily="18" charset="-128"/>
              <a:ea typeface="BIZ UDP明朝 Medium" panose="02020500000000000000" pitchFamily="18" charset="-128"/>
              <a:cs typeface="+mn-cs"/>
            </a:rPr>
            <a:t>31</a:t>
          </a:r>
          <a:r>
            <a:rPr kumimoji="1" lang="ja-JP" altLang="en-US" sz="900" b="0">
              <a:solidFill>
                <a:schemeClr val="dk1"/>
              </a:solidFill>
              <a:effectLst/>
              <a:latin typeface="BIZ UDP明朝 Medium" panose="02020500000000000000" pitchFamily="18" charset="-128"/>
              <a:ea typeface="BIZ UDP明朝 Medium" panose="02020500000000000000" pitchFamily="18" charset="-128"/>
              <a:cs typeface="+mn-cs"/>
            </a:rPr>
            <a:t>日一部改正）を基に作成</a:t>
          </a:r>
          <a:endParaRPr kumimoji="1" lang="en-US" altLang="ja-JP" sz="900" b="0">
            <a:solidFill>
              <a:schemeClr val="dk1"/>
            </a:solidFill>
            <a:effectLst/>
            <a:latin typeface="BIZ UDP明朝 Medium" panose="02020500000000000000" pitchFamily="18" charset="-128"/>
            <a:ea typeface="BIZ UDP明朝 Medium" panose="02020500000000000000" pitchFamily="18" charset="-128"/>
            <a:cs typeface="+mn-cs"/>
          </a:endParaRPr>
        </a:p>
      </xdr:txBody>
    </xdr:sp>
    <xdr:clientData/>
  </xdr:oneCellAnchor>
  <xdr:oneCellAnchor>
    <xdr:from>
      <xdr:col>2</xdr:col>
      <xdr:colOff>63548</xdr:colOff>
      <xdr:row>8</xdr:row>
      <xdr:rowOff>15786</xdr:rowOff>
    </xdr:from>
    <xdr:ext cx="5318078" cy="175048"/>
    <xdr:sp macro="" textlink="">
      <xdr:nvSpPr>
        <xdr:cNvPr id="4" name="テキスト ボックス 3">
          <a:extLst>
            <a:ext uri="{FF2B5EF4-FFF2-40B4-BE49-F238E27FC236}">
              <a16:creationId xmlns:a16="http://schemas.microsoft.com/office/drawing/2014/main" id="{00000000-0008-0000-2F00-000004000000}"/>
            </a:ext>
          </a:extLst>
        </xdr:cNvPr>
        <xdr:cNvSpPr txBox="1"/>
      </xdr:nvSpPr>
      <xdr:spPr>
        <a:xfrm>
          <a:off x="749348" y="863511"/>
          <a:ext cx="5318078" cy="1750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050" b="1">
              <a:solidFill>
                <a:schemeClr val="tx1"/>
              </a:solidFill>
              <a:latin typeface="BIZ UDP明朝 Medium" panose="02020500000000000000" pitchFamily="18" charset="-128"/>
              <a:ea typeface="BIZ UDP明朝 Medium" panose="02020500000000000000" pitchFamily="18" charset="-128"/>
            </a:rPr>
            <a:t>表　加熱設備の空気比の判断基準</a:t>
          </a:r>
          <a:endParaRPr kumimoji="1" lang="en-US" altLang="ja-JP" sz="1050" b="1">
            <a:solidFill>
              <a:schemeClr val="tx1"/>
            </a:solidFill>
            <a:latin typeface="BIZ UDP明朝 Medium" panose="02020500000000000000" pitchFamily="18" charset="-128"/>
            <a:ea typeface="BIZ UDP明朝 Medium" panose="02020500000000000000" pitchFamily="18" charset="-128"/>
          </a:endParaRPr>
        </a:p>
      </xdr:txBody>
    </xdr:sp>
    <xdr:clientData/>
  </xdr:oneCellAnchor>
  <xdr:twoCellAnchor editAs="oneCell">
    <xdr:from>
      <xdr:col>2</xdr:col>
      <xdr:colOff>66675</xdr:colOff>
      <xdr:row>9</xdr:row>
      <xdr:rowOff>57150</xdr:rowOff>
    </xdr:from>
    <xdr:to>
      <xdr:col>3</xdr:col>
      <xdr:colOff>3917266</xdr:colOff>
      <xdr:row>9</xdr:row>
      <xdr:rowOff>3724275</xdr:rowOff>
    </xdr:to>
    <xdr:pic>
      <xdr:nvPicPr>
        <xdr:cNvPr id="6" name="図 5">
          <a:extLst>
            <a:ext uri="{FF2B5EF4-FFF2-40B4-BE49-F238E27FC236}">
              <a16:creationId xmlns:a16="http://schemas.microsoft.com/office/drawing/2014/main" id="{00000000-0008-0000-2F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2475" y="1076325"/>
          <a:ext cx="5317441" cy="3667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0</xdr:row>
      <xdr:rowOff>101600</xdr:rowOff>
    </xdr:from>
    <xdr:to>
      <xdr:col>2</xdr:col>
      <xdr:colOff>999000</xdr:colOff>
      <xdr:row>3</xdr:row>
      <xdr:rowOff>62450</xdr:rowOff>
    </xdr:to>
    <xdr:sp macro="" textlink="">
      <xdr:nvSpPr>
        <xdr:cNvPr id="7" name="角丸四角形 6">
          <a:hlinkClick xmlns:r="http://schemas.openxmlformats.org/officeDocument/2006/relationships" r:id="rId3" tooltip="前の番号へ"/>
          <a:extLst>
            <a:ext uri="{FF2B5EF4-FFF2-40B4-BE49-F238E27FC236}">
              <a16:creationId xmlns:a16="http://schemas.microsoft.com/office/drawing/2014/main" id="{00000000-0008-0000-2F00-000007000000}"/>
            </a:ext>
          </a:extLst>
        </xdr:cNvPr>
        <xdr:cNvSpPr/>
      </xdr:nvSpPr>
      <xdr:spPr>
        <a:xfrm>
          <a:off x="11430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前の番号へ</a:t>
          </a:r>
        </a:p>
      </xdr:txBody>
    </xdr:sp>
    <xdr:clientData/>
  </xdr:twoCellAnchor>
  <xdr:twoCellAnchor>
    <xdr:from>
      <xdr:col>3</xdr:col>
      <xdr:colOff>2268075</xdr:colOff>
      <xdr:row>0</xdr:row>
      <xdr:rowOff>101600</xdr:rowOff>
    </xdr:from>
    <xdr:to>
      <xdr:col>4</xdr:col>
      <xdr:colOff>0</xdr:colOff>
      <xdr:row>3</xdr:row>
      <xdr:rowOff>62450</xdr:rowOff>
    </xdr:to>
    <xdr:sp macro="" textlink="">
      <xdr:nvSpPr>
        <xdr:cNvPr id="8" name="角丸四角形 7">
          <a:hlinkClick xmlns:r="http://schemas.openxmlformats.org/officeDocument/2006/relationships" r:id="rId4" tooltip="次の番号へ"/>
          <a:extLst>
            <a:ext uri="{FF2B5EF4-FFF2-40B4-BE49-F238E27FC236}">
              <a16:creationId xmlns:a16="http://schemas.microsoft.com/office/drawing/2014/main" id="{00000000-0008-0000-2F00-000008000000}"/>
            </a:ext>
          </a:extLst>
        </xdr:cNvPr>
        <xdr:cNvSpPr/>
      </xdr:nvSpPr>
      <xdr:spPr>
        <a:xfrm>
          <a:off x="4535025"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次の番号へ</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3</xdr:col>
      <xdr:colOff>57150</xdr:colOff>
      <xdr:row>0</xdr:row>
      <xdr:rowOff>101600</xdr:rowOff>
    </xdr:from>
    <xdr:to>
      <xdr:col>3</xdr:col>
      <xdr:colOff>1743075</xdr:colOff>
      <xdr:row>3</xdr:row>
      <xdr:rowOff>63500</xdr:rowOff>
    </xdr:to>
    <xdr:sp macro="" textlink="">
      <xdr:nvSpPr>
        <xdr:cNvPr id="2" name="角丸四角形 1">
          <a:hlinkClick xmlns:r="http://schemas.openxmlformats.org/officeDocument/2006/relationships" r:id="rId1" tooltip="点検シートに戻る"/>
          <a:extLst>
            <a:ext uri="{FF2B5EF4-FFF2-40B4-BE49-F238E27FC236}">
              <a16:creationId xmlns:a16="http://schemas.microsoft.com/office/drawing/2014/main" id="{00000000-0008-0000-3000-000002000000}"/>
            </a:ext>
          </a:extLst>
        </xdr:cNvPr>
        <xdr:cNvSpPr/>
      </xdr:nvSpPr>
      <xdr:spPr>
        <a:xfrm>
          <a:off x="2324100" y="101600"/>
          <a:ext cx="1685925" cy="47625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点検シートに戻る</a:t>
          </a:r>
        </a:p>
      </xdr:txBody>
    </xdr:sp>
    <xdr:clientData/>
  </xdr:twoCellAnchor>
  <xdr:twoCellAnchor editAs="oneCell">
    <xdr:from>
      <xdr:col>2</xdr:col>
      <xdr:colOff>104775</xdr:colOff>
      <xdr:row>9</xdr:row>
      <xdr:rowOff>76201</xdr:rowOff>
    </xdr:from>
    <xdr:to>
      <xdr:col>3</xdr:col>
      <xdr:colOff>3867150</xdr:colOff>
      <xdr:row>9</xdr:row>
      <xdr:rowOff>1435259</xdr:rowOff>
    </xdr:to>
    <xdr:pic>
      <xdr:nvPicPr>
        <xdr:cNvPr id="5" name="図 4">
          <a:extLst>
            <a:ext uri="{FF2B5EF4-FFF2-40B4-BE49-F238E27FC236}">
              <a16:creationId xmlns:a16="http://schemas.microsoft.com/office/drawing/2014/main" id="{00000000-0008-0000-30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1095376"/>
          <a:ext cx="5229225" cy="13590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76200</xdr:colOff>
      <xdr:row>8</xdr:row>
      <xdr:rowOff>9525</xdr:rowOff>
    </xdr:from>
    <xdr:ext cx="5318078" cy="175048"/>
    <xdr:sp macro="" textlink="">
      <xdr:nvSpPr>
        <xdr:cNvPr id="6" name="テキスト ボックス 5">
          <a:extLst>
            <a:ext uri="{FF2B5EF4-FFF2-40B4-BE49-F238E27FC236}">
              <a16:creationId xmlns:a16="http://schemas.microsoft.com/office/drawing/2014/main" id="{00000000-0008-0000-3000-000006000000}"/>
            </a:ext>
          </a:extLst>
        </xdr:cNvPr>
        <xdr:cNvSpPr txBox="1"/>
      </xdr:nvSpPr>
      <xdr:spPr>
        <a:xfrm>
          <a:off x="762000" y="857250"/>
          <a:ext cx="5318078" cy="1750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050" b="1">
              <a:solidFill>
                <a:schemeClr val="tx1"/>
              </a:solidFill>
              <a:latin typeface="BIZ UDP明朝 Medium" panose="02020500000000000000" pitchFamily="18" charset="-128"/>
              <a:ea typeface="BIZ UDP明朝 Medium" panose="02020500000000000000" pitchFamily="18" charset="-128"/>
            </a:rPr>
            <a:t>表　基準炉壁外面温度の判断基準</a:t>
          </a:r>
          <a:endParaRPr kumimoji="1" lang="en-US" altLang="ja-JP" sz="1050" b="1">
            <a:solidFill>
              <a:schemeClr val="tx1"/>
            </a:solidFill>
            <a:latin typeface="BIZ UDP明朝 Medium" panose="02020500000000000000" pitchFamily="18" charset="-128"/>
            <a:ea typeface="BIZ UDP明朝 Medium" panose="02020500000000000000" pitchFamily="18" charset="-128"/>
          </a:endParaRPr>
        </a:p>
      </xdr:txBody>
    </xdr:sp>
    <xdr:clientData/>
  </xdr:oneCellAnchor>
  <xdr:oneCellAnchor>
    <xdr:from>
      <xdr:col>2</xdr:col>
      <xdr:colOff>85724</xdr:colOff>
      <xdr:row>9</xdr:row>
      <xdr:rowOff>1495425</xdr:rowOff>
    </xdr:from>
    <xdr:ext cx="5251403" cy="300082"/>
    <xdr:sp macro="" textlink="">
      <xdr:nvSpPr>
        <xdr:cNvPr id="7" name="テキスト ボックス 6">
          <a:extLst>
            <a:ext uri="{FF2B5EF4-FFF2-40B4-BE49-F238E27FC236}">
              <a16:creationId xmlns:a16="http://schemas.microsoft.com/office/drawing/2014/main" id="{00000000-0008-0000-3000-000007000000}"/>
            </a:ext>
          </a:extLst>
        </xdr:cNvPr>
        <xdr:cNvSpPr txBox="1"/>
      </xdr:nvSpPr>
      <xdr:spPr>
        <a:xfrm>
          <a:off x="885824" y="3200400"/>
          <a:ext cx="5251403" cy="30008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a:solidFill>
                <a:schemeClr val="dk1"/>
              </a:solidFill>
              <a:effectLst/>
              <a:latin typeface="BIZ UDP明朝 Medium" panose="02020500000000000000" pitchFamily="18" charset="-128"/>
              <a:ea typeface="BIZ UDP明朝 Medium" panose="02020500000000000000" pitchFamily="18" charset="-128"/>
              <a:cs typeface="+mn-cs"/>
            </a:rPr>
            <a:t>出典：「工場等におけるエネルギーの使用の合理化に関する事業者の判断の基準」平成</a:t>
          </a:r>
          <a:r>
            <a:rPr kumimoji="1" lang="en-US" altLang="ja-JP" sz="900" b="0">
              <a:solidFill>
                <a:schemeClr val="dk1"/>
              </a:solidFill>
              <a:effectLst/>
              <a:latin typeface="BIZ UDP明朝 Medium" panose="02020500000000000000" pitchFamily="18" charset="-128"/>
              <a:ea typeface="BIZ UDP明朝 Medium" panose="02020500000000000000" pitchFamily="18" charset="-128"/>
              <a:cs typeface="+mn-cs"/>
            </a:rPr>
            <a:t>21</a:t>
          </a:r>
          <a:r>
            <a:rPr kumimoji="1" lang="ja-JP" altLang="en-US" sz="900" b="0">
              <a:solidFill>
                <a:schemeClr val="dk1"/>
              </a:solidFill>
              <a:effectLst/>
              <a:latin typeface="BIZ UDP明朝 Medium" panose="02020500000000000000" pitchFamily="18" charset="-128"/>
              <a:ea typeface="BIZ UDP明朝 Medium" panose="02020500000000000000" pitchFamily="18" charset="-128"/>
              <a:cs typeface="+mn-cs"/>
            </a:rPr>
            <a:t>年経済産業省告示　第</a:t>
          </a:r>
          <a:r>
            <a:rPr kumimoji="1" lang="en-US" altLang="ja-JP" sz="900" b="0">
              <a:solidFill>
                <a:schemeClr val="dk1"/>
              </a:solidFill>
              <a:effectLst/>
              <a:latin typeface="BIZ UDP明朝 Medium" panose="02020500000000000000" pitchFamily="18" charset="-128"/>
              <a:ea typeface="BIZ UDP明朝 Medium" panose="02020500000000000000" pitchFamily="18" charset="-128"/>
              <a:cs typeface="+mn-cs"/>
            </a:rPr>
            <a:t>66</a:t>
          </a:r>
          <a:r>
            <a:rPr kumimoji="1" lang="ja-JP" altLang="en-US" sz="900" b="0">
              <a:solidFill>
                <a:schemeClr val="dk1"/>
              </a:solidFill>
              <a:effectLst/>
              <a:latin typeface="BIZ UDP明朝 Medium" panose="02020500000000000000" pitchFamily="18" charset="-128"/>
              <a:ea typeface="BIZ UDP明朝 Medium" panose="02020500000000000000" pitchFamily="18" charset="-128"/>
              <a:cs typeface="+mn-cs"/>
            </a:rPr>
            <a:t>号（平成</a:t>
          </a:r>
          <a:r>
            <a:rPr kumimoji="1" lang="en-US" altLang="ja-JP" sz="900" b="0">
              <a:solidFill>
                <a:schemeClr val="dk1"/>
              </a:solidFill>
              <a:effectLst/>
              <a:latin typeface="BIZ UDP明朝 Medium" panose="02020500000000000000" pitchFamily="18" charset="-128"/>
              <a:ea typeface="BIZ UDP明朝 Medium" panose="02020500000000000000" pitchFamily="18" charset="-128"/>
              <a:cs typeface="+mn-cs"/>
            </a:rPr>
            <a:t>30</a:t>
          </a:r>
          <a:r>
            <a:rPr kumimoji="1" lang="ja-JP" altLang="en-US" sz="900" b="0">
              <a:solidFill>
                <a:schemeClr val="dk1"/>
              </a:solidFill>
              <a:effectLst/>
              <a:latin typeface="BIZ UDP明朝 Medium" panose="02020500000000000000" pitchFamily="18" charset="-128"/>
              <a:ea typeface="BIZ UDP明朝 Medium" panose="02020500000000000000" pitchFamily="18" charset="-128"/>
              <a:cs typeface="+mn-cs"/>
            </a:rPr>
            <a:t>年</a:t>
          </a:r>
          <a:r>
            <a:rPr kumimoji="1" lang="en-US" altLang="ja-JP" sz="900" b="0">
              <a:solidFill>
                <a:schemeClr val="dk1"/>
              </a:solidFill>
              <a:effectLst/>
              <a:latin typeface="BIZ UDP明朝 Medium" panose="02020500000000000000" pitchFamily="18" charset="-128"/>
              <a:ea typeface="BIZ UDP明朝 Medium" panose="02020500000000000000" pitchFamily="18" charset="-128"/>
              <a:cs typeface="+mn-cs"/>
            </a:rPr>
            <a:t>3</a:t>
          </a:r>
          <a:r>
            <a:rPr kumimoji="1" lang="ja-JP" altLang="en-US" sz="900" b="0">
              <a:solidFill>
                <a:schemeClr val="dk1"/>
              </a:solidFill>
              <a:effectLst/>
              <a:latin typeface="BIZ UDP明朝 Medium" panose="02020500000000000000" pitchFamily="18" charset="-128"/>
              <a:ea typeface="BIZ UDP明朝 Medium" panose="02020500000000000000" pitchFamily="18" charset="-128"/>
              <a:cs typeface="+mn-cs"/>
            </a:rPr>
            <a:t>月</a:t>
          </a:r>
          <a:r>
            <a:rPr kumimoji="1" lang="en-US" altLang="ja-JP" sz="900" b="0">
              <a:solidFill>
                <a:schemeClr val="dk1"/>
              </a:solidFill>
              <a:effectLst/>
              <a:latin typeface="BIZ UDP明朝 Medium" panose="02020500000000000000" pitchFamily="18" charset="-128"/>
              <a:ea typeface="BIZ UDP明朝 Medium" panose="02020500000000000000" pitchFamily="18" charset="-128"/>
              <a:cs typeface="+mn-cs"/>
            </a:rPr>
            <a:t>31</a:t>
          </a:r>
          <a:r>
            <a:rPr kumimoji="1" lang="ja-JP" altLang="en-US" sz="900" b="0">
              <a:solidFill>
                <a:schemeClr val="dk1"/>
              </a:solidFill>
              <a:effectLst/>
              <a:latin typeface="BIZ UDP明朝 Medium" panose="02020500000000000000" pitchFamily="18" charset="-128"/>
              <a:ea typeface="BIZ UDP明朝 Medium" panose="02020500000000000000" pitchFamily="18" charset="-128"/>
              <a:cs typeface="+mn-cs"/>
            </a:rPr>
            <a:t>日一部改正）を基に作成</a:t>
          </a:r>
          <a:endParaRPr kumimoji="1" lang="en-US" altLang="ja-JP" sz="900" b="0">
            <a:solidFill>
              <a:schemeClr val="dk1"/>
            </a:solidFill>
            <a:effectLst/>
            <a:latin typeface="BIZ UDP明朝 Medium" panose="02020500000000000000" pitchFamily="18" charset="-128"/>
            <a:ea typeface="BIZ UDP明朝 Medium" panose="02020500000000000000" pitchFamily="18" charset="-128"/>
            <a:cs typeface="+mn-cs"/>
          </a:endParaRPr>
        </a:p>
      </xdr:txBody>
    </xdr:sp>
    <xdr:clientData/>
  </xdr:oneCellAnchor>
  <xdr:twoCellAnchor>
    <xdr:from>
      <xdr:col>1</xdr:col>
      <xdr:colOff>0</xdr:colOff>
      <xdr:row>0</xdr:row>
      <xdr:rowOff>101600</xdr:rowOff>
    </xdr:from>
    <xdr:to>
      <xdr:col>2</xdr:col>
      <xdr:colOff>999000</xdr:colOff>
      <xdr:row>3</xdr:row>
      <xdr:rowOff>62450</xdr:rowOff>
    </xdr:to>
    <xdr:sp macro="" textlink="">
      <xdr:nvSpPr>
        <xdr:cNvPr id="8" name="角丸四角形 7">
          <a:hlinkClick xmlns:r="http://schemas.openxmlformats.org/officeDocument/2006/relationships" r:id="rId3" tooltip="前の番号へ"/>
          <a:extLst>
            <a:ext uri="{FF2B5EF4-FFF2-40B4-BE49-F238E27FC236}">
              <a16:creationId xmlns:a16="http://schemas.microsoft.com/office/drawing/2014/main" id="{00000000-0008-0000-3000-000008000000}"/>
            </a:ext>
          </a:extLst>
        </xdr:cNvPr>
        <xdr:cNvSpPr/>
      </xdr:nvSpPr>
      <xdr:spPr>
        <a:xfrm>
          <a:off x="11430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前の番号へ</a:t>
          </a:r>
        </a:p>
      </xdr:txBody>
    </xdr:sp>
    <xdr:clientData/>
  </xdr:twoCellAnchor>
  <xdr:twoCellAnchor>
    <xdr:from>
      <xdr:col>3</xdr:col>
      <xdr:colOff>2268075</xdr:colOff>
      <xdr:row>0</xdr:row>
      <xdr:rowOff>101600</xdr:rowOff>
    </xdr:from>
    <xdr:to>
      <xdr:col>4</xdr:col>
      <xdr:colOff>0</xdr:colOff>
      <xdr:row>3</xdr:row>
      <xdr:rowOff>62450</xdr:rowOff>
    </xdr:to>
    <xdr:sp macro="" textlink="">
      <xdr:nvSpPr>
        <xdr:cNvPr id="9" name="角丸四角形 8">
          <a:hlinkClick xmlns:r="http://schemas.openxmlformats.org/officeDocument/2006/relationships" r:id="rId4" tooltip="次の番号へ"/>
          <a:extLst>
            <a:ext uri="{FF2B5EF4-FFF2-40B4-BE49-F238E27FC236}">
              <a16:creationId xmlns:a16="http://schemas.microsoft.com/office/drawing/2014/main" id="{00000000-0008-0000-3000-000009000000}"/>
            </a:ext>
          </a:extLst>
        </xdr:cNvPr>
        <xdr:cNvSpPr/>
      </xdr:nvSpPr>
      <xdr:spPr>
        <a:xfrm>
          <a:off x="4535025"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次の番号へ</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3</xdr:col>
      <xdr:colOff>57150</xdr:colOff>
      <xdr:row>0</xdr:row>
      <xdr:rowOff>101600</xdr:rowOff>
    </xdr:from>
    <xdr:to>
      <xdr:col>3</xdr:col>
      <xdr:colOff>1743075</xdr:colOff>
      <xdr:row>3</xdr:row>
      <xdr:rowOff>63500</xdr:rowOff>
    </xdr:to>
    <xdr:sp macro="" textlink="">
      <xdr:nvSpPr>
        <xdr:cNvPr id="2" name="角丸四角形 1">
          <a:hlinkClick xmlns:r="http://schemas.openxmlformats.org/officeDocument/2006/relationships" r:id="rId1" tooltip="点検シートに戻る"/>
          <a:extLst>
            <a:ext uri="{FF2B5EF4-FFF2-40B4-BE49-F238E27FC236}">
              <a16:creationId xmlns:a16="http://schemas.microsoft.com/office/drawing/2014/main" id="{00000000-0008-0000-3100-000002000000}"/>
            </a:ext>
          </a:extLst>
        </xdr:cNvPr>
        <xdr:cNvSpPr/>
      </xdr:nvSpPr>
      <xdr:spPr>
        <a:xfrm>
          <a:off x="2324100" y="101600"/>
          <a:ext cx="1685925" cy="47625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点検シートに戻る</a:t>
          </a:r>
        </a:p>
      </xdr:txBody>
    </xdr:sp>
    <xdr:clientData/>
  </xdr:twoCellAnchor>
  <xdr:twoCellAnchor>
    <xdr:from>
      <xdr:col>1</xdr:col>
      <xdr:colOff>0</xdr:colOff>
      <xdr:row>0</xdr:row>
      <xdr:rowOff>101600</xdr:rowOff>
    </xdr:from>
    <xdr:to>
      <xdr:col>2</xdr:col>
      <xdr:colOff>999000</xdr:colOff>
      <xdr:row>3</xdr:row>
      <xdr:rowOff>62450</xdr:rowOff>
    </xdr:to>
    <xdr:sp macro="" textlink="">
      <xdr:nvSpPr>
        <xdr:cNvPr id="3" name="角丸四角形 2">
          <a:hlinkClick xmlns:r="http://schemas.openxmlformats.org/officeDocument/2006/relationships" r:id="rId2" tooltip="前の番号へ"/>
          <a:extLst>
            <a:ext uri="{FF2B5EF4-FFF2-40B4-BE49-F238E27FC236}">
              <a16:creationId xmlns:a16="http://schemas.microsoft.com/office/drawing/2014/main" id="{00000000-0008-0000-3100-000003000000}"/>
            </a:ext>
          </a:extLst>
        </xdr:cNvPr>
        <xdr:cNvSpPr/>
      </xdr:nvSpPr>
      <xdr:spPr>
        <a:xfrm>
          <a:off x="11430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前の番号へ</a:t>
          </a:r>
        </a:p>
      </xdr:txBody>
    </xdr:sp>
    <xdr:clientData/>
  </xdr:twoCellAnchor>
  <xdr:twoCellAnchor>
    <xdr:from>
      <xdr:col>3</xdr:col>
      <xdr:colOff>2268075</xdr:colOff>
      <xdr:row>0</xdr:row>
      <xdr:rowOff>101600</xdr:rowOff>
    </xdr:from>
    <xdr:to>
      <xdr:col>4</xdr:col>
      <xdr:colOff>0</xdr:colOff>
      <xdr:row>3</xdr:row>
      <xdr:rowOff>62450</xdr:rowOff>
    </xdr:to>
    <xdr:sp macro="" textlink="">
      <xdr:nvSpPr>
        <xdr:cNvPr id="4" name="角丸四角形 3">
          <a:hlinkClick xmlns:r="http://schemas.openxmlformats.org/officeDocument/2006/relationships" r:id="rId3" tooltip="次の番号へ"/>
          <a:extLst>
            <a:ext uri="{FF2B5EF4-FFF2-40B4-BE49-F238E27FC236}">
              <a16:creationId xmlns:a16="http://schemas.microsoft.com/office/drawing/2014/main" id="{00000000-0008-0000-3100-000004000000}"/>
            </a:ext>
          </a:extLst>
        </xdr:cNvPr>
        <xdr:cNvSpPr/>
      </xdr:nvSpPr>
      <xdr:spPr>
        <a:xfrm>
          <a:off x="4535025"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次の番号へ</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1597163</xdr:colOff>
      <xdr:row>0</xdr:row>
      <xdr:rowOff>101600</xdr:rowOff>
    </xdr:from>
    <xdr:to>
      <xdr:col>3</xdr:col>
      <xdr:colOff>1631813</xdr:colOff>
      <xdr:row>3</xdr:row>
      <xdr:rowOff>63500</xdr:rowOff>
    </xdr:to>
    <xdr:sp macro="" textlink="">
      <xdr:nvSpPr>
        <xdr:cNvPr id="2" name="角丸四角形 1">
          <a:hlinkClick xmlns:r="http://schemas.openxmlformats.org/officeDocument/2006/relationships" r:id="rId1" tooltip="点検シートに戻る"/>
          <a:extLst>
            <a:ext uri="{FF2B5EF4-FFF2-40B4-BE49-F238E27FC236}">
              <a16:creationId xmlns:a16="http://schemas.microsoft.com/office/drawing/2014/main" id="{00000000-0008-0000-0500-000002000000}"/>
            </a:ext>
          </a:extLst>
        </xdr:cNvPr>
        <xdr:cNvSpPr/>
      </xdr:nvSpPr>
      <xdr:spPr>
        <a:xfrm>
          <a:off x="2397263" y="101600"/>
          <a:ext cx="1692000" cy="47625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点検シートに戻る</a:t>
          </a:r>
        </a:p>
      </xdr:txBody>
    </xdr:sp>
    <xdr:clientData/>
  </xdr:twoCellAnchor>
  <xdr:oneCellAnchor>
    <xdr:from>
      <xdr:col>2</xdr:col>
      <xdr:colOff>28575</xdr:colOff>
      <xdr:row>9</xdr:row>
      <xdr:rowOff>2770595</xdr:rowOff>
    </xdr:from>
    <xdr:ext cx="5524499" cy="175048"/>
    <xdr:sp macro="" textlink="">
      <xdr:nvSpPr>
        <xdr:cNvPr id="6" name="テキスト ボックス 5">
          <a:extLst>
            <a:ext uri="{FF2B5EF4-FFF2-40B4-BE49-F238E27FC236}">
              <a16:creationId xmlns:a16="http://schemas.microsoft.com/office/drawing/2014/main" id="{00000000-0008-0000-0500-000006000000}"/>
            </a:ext>
          </a:extLst>
        </xdr:cNvPr>
        <xdr:cNvSpPr txBox="1"/>
      </xdr:nvSpPr>
      <xdr:spPr>
        <a:xfrm>
          <a:off x="828675" y="4475570"/>
          <a:ext cx="5524499" cy="1750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spAutoFit/>
        </a:bodyPr>
        <a:lstStyle/>
        <a:p>
          <a:pPr algn="ctr"/>
          <a:r>
            <a:rPr kumimoji="1" lang="ja-JP" altLang="en-US" sz="1050" b="1">
              <a:solidFill>
                <a:schemeClr val="tx1"/>
              </a:solidFill>
              <a:latin typeface="BIZ UDP明朝 Medium" panose="02020500000000000000" pitchFamily="18" charset="-128"/>
              <a:ea typeface="BIZ UDP明朝 Medium" panose="02020500000000000000" pitchFamily="18" charset="-128"/>
            </a:rPr>
            <a:t>図　設備管理台帳のイメージ</a:t>
          </a:r>
          <a:endParaRPr kumimoji="1" lang="en-US" altLang="ja-JP" sz="1050" b="1">
            <a:solidFill>
              <a:schemeClr val="tx1"/>
            </a:solidFill>
            <a:latin typeface="BIZ UDP明朝 Medium" panose="02020500000000000000" pitchFamily="18" charset="-128"/>
            <a:ea typeface="BIZ UDP明朝 Medium" panose="02020500000000000000" pitchFamily="18" charset="-128"/>
          </a:endParaRPr>
        </a:p>
      </xdr:txBody>
    </xdr:sp>
    <xdr:clientData/>
  </xdr:oneCellAnchor>
  <xdr:twoCellAnchor>
    <xdr:from>
      <xdr:col>3</xdr:col>
      <xdr:colOff>2222775</xdr:colOff>
      <xdr:row>0</xdr:row>
      <xdr:rowOff>101600</xdr:rowOff>
    </xdr:from>
    <xdr:to>
      <xdr:col>4</xdr:col>
      <xdr:colOff>0</xdr:colOff>
      <xdr:row>3</xdr:row>
      <xdr:rowOff>62450</xdr:rowOff>
    </xdr:to>
    <xdr:sp macro="" textlink="">
      <xdr:nvSpPr>
        <xdr:cNvPr id="7" name="角丸四角形 6">
          <a:hlinkClick xmlns:r="http://schemas.openxmlformats.org/officeDocument/2006/relationships" r:id="rId2" tooltip="次の番号へ"/>
          <a:extLst>
            <a:ext uri="{FF2B5EF4-FFF2-40B4-BE49-F238E27FC236}">
              <a16:creationId xmlns:a16="http://schemas.microsoft.com/office/drawing/2014/main" id="{00000000-0008-0000-0500-000007000000}"/>
            </a:ext>
          </a:extLst>
        </xdr:cNvPr>
        <xdr:cNvSpPr/>
      </xdr:nvSpPr>
      <xdr:spPr>
        <a:xfrm>
          <a:off x="4680225" y="101600"/>
          <a:ext cx="16920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次の番号へ</a:t>
          </a:r>
        </a:p>
      </xdr:txBody>
    </xdr:sp>
    <xdr:clientData/>
  </xdr:twoCellAnchor>
  <xdr:twoCellAnchor>
    <xdr:from>
      <xdr:col>1</xdr:col>
      <xdr:colOff>0</xdr:colOff>
      <xdr:row>0</xdr:row>
      <xdr:rowOff>101600</xdr:rowOff>
    </xdr:from>
    <xdr:to>
      <xdr:col>2</xdr:col>
      <xdr:colOff>1006200</xdr:colOff>
      <xdr:row>3</xdr:row>
      <xdr:rowOff>62450</xdr:rowOff>
    </xdr:to>
    <xdr:sp macro="" textlink="">
      <xdr:nvSpPr>
        <xdr:cNvPr id="8" name="角丸四角形 7">
          <a:hlinkClick xmlns:r="http://schemas.openxmlformats.org/officeDocument/2006/relationships" r:id="rId3" tooltip="前の番号へ"/>
          <a:extLst>
            <a:ext uri="{FF2B5EF4-FFF2-40B4-BE49-F238E27FC236}">
              <a16:creationId xmlns:a16="http://schemas.microsoft.com/office/drawing/2014/main" id="{00000000-0008-0000-0500-000008000000}"/>
            </a:ext>
          </a:extLst>
        </xdr:cNvPr>
        <xdr:cNvSpPr/>
      </xdr:nvSpPr>
      <xdr:spPr>
        <a:xfrm>
          <a:off x="114300" y="101600"/>
          <a:ext cx="16920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前の番号へ</a:t>
          </a:r>
        </a:p>
      </xdr:txBody>
    </xdr:sp>
    <xdr:clientData/>
  </xdr:twoCellAnchor>
  <xdr:twoCellAnchor editAs="oneCell">
    <xdr:from>
      <xdr:col>2</xdr:col>
      <xdr:colOff>123825</xdr:colOff>
      <xdr:row>9</xdr:row>
      <xdr:rowOff>114300</xdr:rowOff>
    </xdr:from>
    <xdr:to>
      <xdr:col>3</xdr:col>
      <xdr:colOff>3783903</xdr:colOff>
      <xdr:row>9</xdr:row>
      <xdr:rowOff>2762250</xdr:rowOff>
    </xdr:to>
    <xdr:pic>
      <xdr:nvPicPr>
        <xdr:cNvPr id="14" name="図 13">
          <a:extLst>
            <a:ext uri="{FF2B5EF4-FFF2-40B4-BE49-F238E27FC236}">
              <a16:creationId xmlns:a16="http://schemas.microsoft.com/office/drawing/2014/main" id="{00000000-0008-0000-0500-00000E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23925" y="1819275"/>
          <a:ext cx="5317428" cy="2647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3</xdr:col>
      <xdr:colOff>57150</xdr:colOff>
      <xdr:row>0</xdr:row>
      <xdr:rowOff>101600</xdr:rowOff>
    </xdr:from>
    <xdr:to>
      <xdr:col>3</xdr:col>
      <xdr:colOff>1743075</xdr:colOff>
      <xdr:row>3</xdr:row>
      <xdr:rowOff>63500</xdr:rowOff>
    </xdr:to>
    <xdr:sp macro="" textlink="">
      <xdr:nvSpPr>
        <xdr:cNvPr id="2" name="角丸四角形 1">
          <a:hlinkClick xmlns:r="http://schemas.openxmlformats.org/officeDocument/2006/relationships" r:id="rId1" tooltip="点検シートに戻る"/>
          <a:extLst>
            <a:ext uri="{FF2B5EF4-FFF2-40B4-BE49-F238E27FC236}">
              <a16:creationId xmlns:a16="http://schemas.microsoft.com/office/drawing/2014/main" id="{00000000-0008-0000-3200-000002000000}"/>
            </a:ext>
          </a:extLst>
        </xdr:cNvPr>
        <xdr:cNvSpPr/>
      </xdr:nvSpPr>
      <xdr:spPr>
        <a:xfrm>
          <a:off x="2324100" y="101600"/>
          <a:ext cx="1685925" cy="47625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点検シートに戻る</a:t>
          </a:r>
        </a:p>
      </xdr:txBody>
    </xdr:sp>
    <xdr:clientData/>
  </xdr:twoCellAnchor>
  <xdr:twoCellAnchor>
    <xdr:from>
      <xdr:col>1</xdr:col>
      <xdr:colOff>0</xdr:colOff>
      <xdr:row>0</xdr:row>
      <xdr:rowOff>101600</xdr:rowOff>
    </xdr:from>
    <xdr:to>
      <xdr:col>2</xdr:col>
      <xdr:colOff>999000</xdr:colOff>
      <xdr:row>3</xdr:row>
      <xdr:rowOff>62450</xdr:rowOff>
    </xdr:to>
    <xdr:sp macro="" textlink="">
      <xdr:nvSpPr>
        <xdr:cNvPr id="3" name="角丸四角形 2">
          <a:hlinkClick xmlns:r="http://schemas.openxmlformats.org/officeDocument/2006/relationships" r:id="rId2" tooltip="前の番号へ"/>
          <a:extLst>
            <a:ext uri="{FF2B5EF4-FFF2-40B4-BE49-F238E27FC236}">
              <a16:creationId xmlns:a16="http://schemas.microsoft.com/office/drawing/2014/main" id="{00000000-0008-0000-3200-000003000000}"/>
            </a:ext>
          </a:extLst>
        </xdr:cNvPr>
        <xdr:cNvSpPr/>
      </xdr:nvSpPr>
      <xdr:spPr>
        <a:xfrm>
          <a:off x="11430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前の番号へ</a:t>
          </a:r>
        </a:p>
      </xdr:txBody>
    </xdr:sp>
    <xdr:clientData/>
  </xdr:twoCellAnchor>
  <xdr:twoCellAnchor>
    <xdr:from>
      <xdr:col>3</xdr:col>
      <xdr:colOff>2268075</xdr:colOff>
      <xdr:row>0</xdr:row>
      <xdr:rowOff>101600</xdr:rowOff>
    </xdr:from>
    <xdr:to>
      <xdr:col>4</xdr:col>
      <xdr:colOff>0</xdr:colOff>
      <xdr:row>3</xdr:row>
      <xdr:rowOff>62450</xdr:rowOff>
    </xdr:to>
    <xdr:sp macro="" textlink="">
      <xdr:nvSpPr>
        <xdr:cNvPr id="4" name="角丸四角形 3">
          <a:hlinkClick xmlns:r="http://schemas.openxmlformats.org/officeDocument/2006/relationships" r:id="rId3" tooltip="次の番号へ"/>
          <a:extLst>
            <a:ext uri="{FF2B5EF4-FFF2-40B4-BE49-F238E27FC236}">
              <a16:creationId xmlns:a16="http://schemas.microsoft.com/office/drawing/2014/main" id="{00000000-0008-0000-3200-000004000000}"/>
            </a:ext>
          </a:extLst>
        </xdr:cNvPr>
        <xdr:cNvSpPr/>
      </xdr:nvSpPr>
      <xdr:spPr>
        <a:xfrm>
          <a:off x="4535025"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次の番号へ</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3</xdr:col>
      <xdr:colOff>57150</xdr:colOff>
      <xdr:row>0</xdr:row>
      <xdr:rowOff>101600</xdr:rowOff>
    </xdr:from>
    <xdr:to>
      <xdr:col>3</xdr:col>
      <xdr:colOff>1743075</xdr:colOff>
      <xdr:row>3</xdr:row>
      <xdr:rowOff>63500</xdr:rowOff>
    </xdr:to>
    <xdr:sp macro="" textlink="">
      <xdr:nvSpPr>
        <xdr:cNvPr id="2" name="角丸四角形 1">
          <a:hlinkClick xmlns:r="http://schemas.openxmlformats.org/officeDocument/2006/relationships" r:id="rId1" tooltip="点検シートに戻る"/>
          <a:extLst>
            <a:ext uri="{FF2B5EF4-FFF2-40B4-BE49-F238E27FC236}">
              <a16:creationId xmlns:a16="http://schemas.microsoft.com/office/drawing/2014/main" id="{00000000-0008-0000-3300-000002000000}"/>
            </a:ext>
          </a:extLst>
        </xdr:cNvPr>
        <xdr:cNvSpPr/>
      </xdr:nvSpPr>
      <xdr:spPr>
        <a:xfrm>
          <a:off x="2324100" y="101600"/>
          <a:ext cx="1685925" cy="47625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点検シートに戻る</a:t>
          </a:r>
        </a:p>
      </xdr:txBody>
    </xdr:sp>
    <xdr:clientData/>
  </xdr:twoCellAnchor>
  <xdr:twoCellAnchor>
    <xdr:from>
      <xdr:col>1</xdr:col>
      <xdr:colOff>0</xdr:colOff>
      <xdr:row>0</xdr:row>
      <xdr:rowOff>101600</xdr:rowOff>
    </xdr:from>
    <xdr:to>
      <xdr:col>2</xdr:col>
      <xdr:colOff>999000</xdr:colOff>
      <xdr:row>3</xdr:row>
      <xdr:rowOff>62450</xdr:rowOff>
    </xdr:to>
    <xdr:sp macro="" textlink="">
      <xdr:nvSpPr>
        <xdr:cNvPr id="3" name="角丸四角形 2">
          <a:hlinkClick xmlns:r="http://schemas.openxmlformats.org/officeDocument/2006/relationships" r:id="rId2" tooltip="前の番号へ"/>
          <a:extLst>
            <a:ext uri="{FF2B5EF4-FFF2-40B4-BE49-F238E27FC236}">
              <a16:creationId xmlns:a16="http://schemas.microsoft.com/office/drawing/2014/main" id="{00000000-0008-0000-3300-000003000000}"/>
            </a:ext>
          </a:extLst>
        </xdr:cNvPr>
        <xdr:cNvSpPr/>
      </xdr:nvSpPr>
      <xdr:spPr>
        <a:xfrm>
          <a:off x="11430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前の番号へ</a:t>
          </a:r>
        </a:p>
      </xdr:txBody>
    </xdr:sp>
    <xdr:clientData/>
  </xdr:twoCellAnchor>
  <xdr:twoCellAnchor>
    <xdr:from>
      <xdr:col>3</xdr:col>
      <xdr:colOff>2268075</xdr:colOff>
      <xdr:row>0</xdr:row>
      <xdr:rowOff>101600</xdr:rowOff>
    </xdr:from>
    <xdr:to>
      <xdr:col>4</xdr:col>
      <xdr:colOff>0</xdr:colOff>
      <xdr:row>3</xdr:row>
      <xdr:rowOff>62450</xdr:rowOff>
    </xdr:to>
    <xdr:sp macro="" textlink="">
      <xdr:nvSpPr>
        <xdr:cNvPr id="4" name="角丸四角形 3">
          <a:hlinkClick xmlns:r="http://schemas.openxmlformats.org/officeDocument/2006/relationships" r:id="rId3" tooltip="次の番号へ"/>
          <a:extLst>
            <a:ext uri="{FF2B5EF4-FFF2-40B4-BE49-F238E27FC236}">
              <a16:creationId xmlns:a16="http://schemas.microsoft.com/office/drawing/2014/main" id="{00000000-0008-0000-3300-000004000000}"/>
            </a:ext>
          </a:extLst>
        </xdr:cNvPr>
        <xdr:cNvSpPr/>
      </xdr:nvSpPr>
      <xdr:spPr>
        <a:xfrm>
          <a:off x="4535025"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次の番号へ</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3</xdr:col>
      <xdr:colOff>57150</xdr:colOff>
      <xdr:row>0</xdr:row>
      <xdr:rowOff>101600</xdr:rowOff>
    </xdr:from>
    <xdr:to>
      <xdr:col>3</xdr:col>
      <xdr:colOff>1743075</xdr:colOff>
      <xdr:row>3</xdr:row>
      <xdr:rowOff>63500</xdr:rowOff>
    </xdr:to>
    <xdr:sp macro="" textlink="">
      <xdr:nvSpPr>
        <xdr:cNvPr id="2" name="角丸四角形 1">
          <a:hlinkClick xmlns:r="http://schemas.openxmlformats.org/officeDocument/2006/relationships" r:id="rId1" tooltip="点検シートに戻る"/>
          <a:extLst>
            <a:ext uri="{FF2B5EF4-FFF2-40B4-BE49-F238E27FC236}">
              <a16:creationId xmlns:a16="http://schemas.microsoft.com/office/drawing/2014/main" id="{00000000-0008-0000-3400-000002000000}"/>
            </a:ext>
          </a:extLst>
        </xdr:cNvPr>
        <xdr:cNvSpPr/>
      </xdr:nvSpPr>
      <xdr:spPr>
        <a:xfrm>
          <a:off x="2324100" y="101600"/>
          <a:ext cx="1685925" cy="47625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点検シートに戻る</a:t>
          </a:r>
        </a:p>
      </xdr:txBody>
    </xdr:sp>
    <xdr:clientData/>
  </xdr:twoCellAnchor>
  <xdr:twoCellAnchor>
    <xdr:from>
      <xdr:col>1</xdr:col>
      <xdr:colOff>0</xdr:colOff>
      <xdr:row>0</xdr:row>
      <xdr:rowOff>101600</xdr:rowOff>
    </xdr:from>
    <xdr:to>
      <xdr:col>2</xdr:col>
      <xdr:colOff>999000</xdr:colOff>
      <xdr:row>3</xdr:row>
      <xdr:rowOff>62450</xdr:rowOff>
    </xdr:to>
    <xdr:sp macro="" textlink="">
      <xdr:nvSpPr>
        <xdr:cNvPr id="3" name="角丸四角形 2">
          <a:hlinkClick xmlns:r="http://schemas.openxmlformats.org/officeDocument/2006/relationships" r:id="rId2" tooltip="前の番号へ"/>
          <a:extLst>
            <a:ext uri="{FF2B5EF4-FFF2-40B4-BE49-F238E27FC236}">
              <a16:creationId xmlns:a16="http://schemas.microsoft.com/office/drawing/2014/main" id="{00000000-0008-0000-3400-000003000000}"/>
            </a:ext>
          </a:extLst>
        </xdr:cNvPr>
        <xdr:cNvSpPr/>
      </xdr:nvSpPr>
      <xdr:spPr>
        <a:xfrm>
          <a:off x="11430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前の番号へ</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220800</xdr:colOff>
      <xdr:row>0</xdr:row>
      <xdr:rowOff>101600</xdr:rowOff>
    </xdr:from>
    <xdr:to>
      <xdr:col>3</xdr:col>
      <xdr:colOff>1912800</xdr:colOff>
      <xdr:row>3</xdr:row>
      <xdr:rowOff>63500</xdr:rowOff>
    </xdr:to>
    <xdr:sp macro="" textlink="">
      <xdr:nvSpPr>
        <xdr:cNvPr id="2" name="角丸四角形 1">
          <a:hlinkClick xmlns:r="http://schemas.openxmlformats.org/officeDocument/2006/relationships" r:id="rId1" tooltip="点検シートに戻る"/>
          <a:extLst>
            <a:ext uri="{FF2B5EF4-FFF2-40B4-BE49-F238E27FC236}">
              <a16:creationId xmlns:a16="http://schemas.microsoft.com/office/drawing/2014/main" id="{00000000-0008-0000-0600-000002000000}"/>
            </a:ext>
          </a:extLst>
        </xdr:cNvPr>
        <xdr:cNvSpPr/>
      </xdr:nvSpPr>
      <xdr:spPr>
        <a:xfrm>
          <a:off x="2402025" y="101600"/>
          <a:ext cx="1692000" cy="47625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点検シートに戻る</a:t>
          </a:r>
        </a:p>
      </xdr:txBody>
    </xdr:sp>
    <xdr:clientData/>
  </xdr:twoCellAnchor>
  <xdr:twoCellAnchor>
    <xdr:from>
      <xdr:col>2</xdr:col>
      <xdr:colOff>65943</xdr:colOff>
      <xdr:row>10</xdr:row>
      <xdr:rowOff>102576</xdr:rowOff>
    </xdr:from>
    <xdr:to>
      <xdr:col>3</xdr:col>
      <xdr:colOff>2337800</xdr:colOff>
      <xdr:row>11</xdr:row>
      <xdr:rowOff>1450730</xdr:rowOff>
    </xdr:to>
    <xdr:pic>
      <xdr:nvPicPr>
        <xdr:cNvPr id="4" name="図 15">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54674" y="1282211"/>
          <a:ext cx="3656645" cy="15166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835805</xdr:colOff>
      <xdr:row>11</xdr:row>
      <xdr:rowOff>1852978</xdr:rowOff>
    </xdr:from>
    <xdr:to>
      <xdr:col>3</xdr:col>
      <xdr:colOff>3350405</xdr:colOff>
      <xdr:row>11</xdr:row>
      <xdr:rowOff>3694234</xdr:rowOff>
    </xdr:to>
    <xdr:pic>
      <xdr:nvPicPr>
        <xdr:cNvPr id="5" name="図 10">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24536" y="3201132"/>
          <a:ext cx="3899388" cy="18412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2309249</xdr:colOff>
      <xdr:row>10</xdr:row>
      <xdr:rowOff>128221</xdr:rowOff>
    </xdr:from>
    <xdr:to>
      <xdr:col>3</xdr:col>
      <xdr:colOff>4117732</xdr:colOff>
      <xdr:row>11</xdr:row>
      <xdr:rowOff>1125214</xdr:rowOff>
    </xdr:to>
    <xdr:grpSp>
      <xdr:nvGrpSpPr>
        <xdr:cNvPr id="10" name="グループ化 9">
          <a:extLst>
            <a:ext uri="{FF2B5EF4-FFF2-40B4-BE49-F238E27FC236}">
              <a16:creationId xmlns:a16="http://schemas.microsoft.com/office/drawing/2014/main" id="{00000000-0008-0000-0600-00000A000000}"/>
            </a:ext>
          </a:extLst>
        </xdr:cNvPr>
        <xdr:cNvGrpSpPr/>
      </xdr:nvGrpSpPr>
      <xdr:grpSpPr>
        <a:xfrm>
          <a:off x="4487299" y="1944321"/>
          <a:ext cx="1808483" cy="1162093"/>
          <a:chOff x="4382768" y="1307856"/>
          <a:chExt cx="1808483" cy="1165512"/>
        </a:xfrm>
      </xdr:grpSpPr>
      <xdr:pic>
        <xdr:nvPicPr>
          <xdr:cNvPr id="8" name="図 7">
            <a:extLst>
              <a:ext uri="{FF2B5EF4-FFF2-40B4-BE49-F238E27FC236}">
                <a16:creationId xmlns:a16="http://schemas.microsoft.com/office/drawing/2014/main" id="{00000000-0008-0000-0600-000008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b="14356"/>
          <a:stretch/>
        </xdr:blipFill>
        <xdr:spPr bwMode="auto">
          <a:xfrm>
            <a:off x="4558812" y="1307856"/>
            <a:ext cx="1526882" cy="972185"/>
          </a:xfrm>
          <a:prstGeom prst="rect">
            <a:avLst/>
          </a:prstGeom>
          <a:ln>
            <a:noFill/>
          </a:ln>
          <a:extLst>
            <a:ext uri="{53640926-AAD7-44D8-BBD7-CCE9431645EC}">
              <a14:shadowObscured xmlns:a14="http://schemas.microsoft.com/office/drawing/2010/main"/>
            </a:ext>
          </a:extLst>
        </xdr:spPr>
      </xdr:pic>
      <xdr:sp macro="" textlink="">
        <xdr:nvSpPr>
          <xdr:cNvPr id="9" name="テキスト ボックス 8">
            <a:extLst>
              <a:ext uri="{FF2B5EF4-FFF2-40B4-BE49-F238E27FC236}">
                <a16:creationId xmlns:a16="http://schemas.microsoft.com/office/drawing/2014/main" id="{00000000-0008-0000-0600-000009000000}"/>
              </a:ext>
            </a:extLst>
          </xdr:cNvPr>
          <xdr:cNvSpPr txBox="1"/>
        </xdr:nvSpPr>
        <xdr:spPr>
          <a:xfrm>
            <a:off x="4382768" y="2298320"/>
            <a:ext cx="1808483" cy="1750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spAutoFit/>
          </a:bodyPr>
          <a:lstStyle/>
          <a:p>
            <a:pPr algn="ctr"/>
            <a:r>
              <a:rPr kumimoji="1" lang="ja-JP" altLang="en-US" sz="1050" b="1">
                <a:solidFill>
                  <a:schemeClr val="tx1"/>
                </a:solidFill>
                <a:latin typeface="BIZ UDP明朝 Medium" panose="02020500000000000000" pitchFamily="18" charset="-128"/>
                <a:ea typeface="BIZ UDP明朝 Medium" panose="02020500000000000000" pitchFamily="18" charset="-128"/>
              </a:rPr>
              <a:t>図　簡易型電流測定器</a:t>
            </a:r>
          </a:p>
        </xdr:txBody>
      </xdr:sp>
    </xdr:grpSp>
    <xdr:clientData/>
  </xdr:twoCellAnchor>
  <xdr:oneCellAnchor>
    <xdr:from>
      <xdr:col>2</xdr:col>
      <xdr:colOff>111173</xdr:colOff>
      <xdr:row>11</xdr:row>
      <xdr:rowOff>1533190</xdr:rowOff>
    </xdr:from>
    <xdr:ext cx="3588924" cy="175048"/>
    <xdr:sp macro="" textlink="">
      <xdr:nvSpPr>
        <xdr:cNvPr id="11" name="テキスト ボックス 10">
          <a:extLst>
            <a:ext uri="{FF2B5EF4-FFF2-40B4-BE49-F238E27FC236}">
              <a16:creationId xmlns:a16="http://schemas.microsoft.com/office/drawing/2014/main" id="{00000000-0008-0000-0600-00000B000000}"/>
            </a:ext>
          </a:extLst>
        </xdr:cNvPr>
        <xdr:cNvSpPr txBox="1"/>
      </xdr:nvSpPr>
      <xdr:spPr>
        <a:xfrm>
          <a:off x="799904" y="2881344"/>
          <a:ext cx="3588924" cy="1750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spAutoFit/>
        </a:bodyPr>
        <a:lstStyle/>
        <a:p>
          <a:pPr algn="ctr"/>
          <a:r>
            <a:rPr kumimoji="1" lang="ja-JP" altLang="en-US" sz="1050" b="1">
              <a:solidFill>
                <a:schemeClr val="tx1"/>
              </a:solidFill>
              <a:latin typeface="BIZ UDP明朝 Medium" panose="02020500000000000000" pitchFamily="18" charset="-128"/>
              <a:ea typeface="BIZ UDP明朝 Medium" panose="02020500000000000000" pitchFamily="18" charset="-128"/>
            </a:rPr>
            <a:t>図　事業所全体のエネルギー消費用状況の分析の例</a:t>
          </a:r>
          <a:endParaRPr kumimoji="1" lang="en-US" altLang="ja-JP" sz="1050" b="1">
            <a:solidFill>
              <a:schemeClr val="tx1"/>
            </a:solidFill>
            <a:latin typeface="BIZ UDP明朝 Medium" panose="02020500000000000000" pitchFamily="18" charset="-128"/>
            <a:ea typeface="BIZ UDP明朝 Medium" panose="02020500000000000000" pitchFamily="18" charset="-128"/>
          </a:endParaRPr>
        </a:p>
      </xdr:txBody>
    </xdr:sp>
    <xdr:clientData/>
  </xdr:oneCellAnchor>
  <xdr:oneCellAnchor>
    <xdr:from>
      <xdr:col>2</xdr:col>
      <xdr:colOff>23250</xdr:colOff>
      <xdr:row>11</xdr:row>
      <xdr:rowOff>3636017</xdr:rowOff>
    </xdr:from>
    <xdr:ext cx="5524499" cy="175048"/>
    <xdr:sp macro="" textlink="">
      <xdr:nvSpPr>
        <xdr:cNvPr id="12" name="テキスト ボックス 11">
          <a:extLst>
            <a:ext uri="{FF2B5EF4-FFF2-40B4-BE49-F238E27FC236}">
              <a16:creationId xmlns:a16="http://schemas.microsoft.com/office/drawing/2014/main" id="{00000000-0008-0000-0600-00000C000000}"/>
            </a:ext>
          </a:extLst>
        </xdr:cNvPr>
        <xdr:cNvSpPr txBox="1"/>
      </xdr:nvSpPr>
      <xdr:spPr>
        <a:xfrm>
          <a:off x="711981" y="4984171"/>
          <a:ext cx="5524499" cy="1750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spAutoFit/>
        </a:bodyPr>
        <a:lstStyle/>
        <a:p>
          <a:pPr algn="ctr"/>
          <a:r>
            <a:rPr kumimoji="1" lang="ja-JP" altLang="en-US" sz="1050" b="1">
              <a:solidFill>
                <a:schemeClr val="tx1"/>
              </a:solidFill>
              <a:latin typeface="BIZ UDP明朝 Medium" panose="02020500000000000000" pitchFamily="18" charset="-128"/>
              <a:ea typeface="BIZ UDP明朝 Medium" panose="02020500000000000000" pitchFamily="18" charset="-128"/>
            </a:rPr>
            <a:t>図　空調のエネルギー消費用状況の分析の例</a:t>
          </a:r>
          <a:endParaRPr kumimoji="1" lang="en-US" altLang="ja-JP" sz="1050" b="1">
            <a:solidFill>
              <a:schemeClr val="tx1"/>
            </a:solidFill>
            <a:latin typeface="BIZ UDP明朝 Medium" panose="02020500000000000000" pitchFamily="18" charset="-128"/>
            <a:ea typeface="BIZ UDP明朝 Medium" panose="02020500000000000000" pitchFamily="18" charset="-128"/>
          </a:endParaRPr>
        </a:p>
      </xdr:txBody>
    </xdr:sp>
    <xdr:clientData/>
  </xdr:oneCellAnchor>
  <xdr:twoCellAnchor>
    <xdr:from>
      <xdr:col>3</xdr:col>
      <xdr:colOff>2508525</xdr:colOff>
      <xdr:row>0</xdr:row>
      <xdr:rowOff>101600</xdr:rowOff>
    </xdr:from>
    <xdr:to>
      <xdr:col>4</xdr:col>
      <xdr:colOff>0</xdr:colOff>
      <xdr:row>3</xdr:row>
      <xdr:rowOff>62450</xdr:rowOff>
    </xdr:to>
    <xdr:sp macro="" textlink="">
      <xdr:nvSpPr>
        <xdr:cNvPr id="13" name="角丸四角形 12">
          <a:hlinkClick xmlns:r="http://schemas.openxmlformats.org/officeDocument/2006/relationships" r:id="rId5" tooltip="次の番号へ"/>
          <a:extLst>
            <a:ext uri="{FF2B5EF4-FFF2-40B4-BE49-F238E27FC236}">
              <a16:creationId xmlns:a16="http://schemas.microsoft.com/office/drawing/2014/main" id="{00000000-0008-0000-0600-00000D000000}"/>
            </a:ext>
          </a:extLst>
        </xdr:cNvPr>
        <xdr:cNvSpPr/>
      </xdr:nvSpPr>
      <xdr:spPr>
        <a:xfrm>
          <a:off x="4689750" y="101600"/>
          <a:ext cx="16920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次の番号へ</a:t>
          </a:r>
        </a:p>
      </xdr:txBody>
    </xdr:sp>
    <xdr:clientData/>
  </xdr:twoCellAnchor>
  <xdr:twoCellAnchor>
    <xdr:from>
      <xdr:col>1</xdr:col>
      <xdr:colOff>0</xdr:colOff>
      <xdr:row>0</xdr:row>
      <xdr:rowOff>101600</xdr:rowOff>
    </xdr:from>
    <xdr:to>
      <xdr:col>2</xdr:col>
      <xdr:colOff>1006200</xdr:colOff>
      <xdr:row>3</xdr:row>
      <xdr:rowOff>62450</xdr:rowOff>
    </xdr:to>
    <xdr:sp macro="" textlink="">
      <xdr:nvSpPr>
        <xdr:cNvPr id="14" name="角丸四角形 13">
          <a:hlinkClick xmlns:r="http://schemas.openxmlformats.org/officeDocument/2006/relationships" r:id="rId6" tooltip="前の番号へ"/>
          <a:extLst>
            <a:ext uri="{FF2B5EF4-FFF2-40B4-BE49-F238E27FC236}">
              <a16:creationId xmlns:a16="http://schemas.microsoft.com/office/drawing/2014/main" id="{00000000-0008-0000-0600-00000E000000}"/>
            </a:ext>
          </a:extLst>
        </xdr:cNvPr>
        <xdr:cNvSpPr/>
      </xdr:nvSpPr>
      <xdr:spPr>
        <a:xfrm>
          <a:off x="114300" y="101600"/>
          <a:ext cx="16920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前の番号へ</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220800</xdr:colOff>
      <xdr:row>0</xdr:row>
      <xdr:rowOff>101600</xdr:rowOff>
    </xdr:from>
    <xdr:to>
      <xdr:col>3</xdr:col>
      <xdr:colOff>1912800</xdr:colOff>
      <xdr:row>3</xdr:row>
      <xdr:rowOff>63500</xdr:rowOff>
    </xdr:to>
    <xdr:sp macro="" textlink="">
      <xdr:nvSpPr>
        <xdr:cNvPr id="2" name="角丸四角形 1">
          <a:hlinkClick xmlns:r="http://schemas.openxmlformats.org/officeDocument/2006/relationships" r:id="rId1" tooltip="点検シートに戻る"/>
          <a:extLst>
            <a:ext uri="{FF2B5EF4-FFF2-40B4-BE49-F238E27FC236}">
              <a16:creationId xmlns:a16="http://schemas.microsoft.com/office/drawing/2014/main" id="{00000000-0008-0000-0700-000002000000}"/>
            </a:ext>
          </a:extLst>
        </xdr:cNvPr>
        <xdr:cNvSpPr/>
      </xdr:nvSpPr>
      <xdr:spPr>
        <a:xfrm>
          <a:off x="2402025" y="101600"/>
          <a:ext cx="1692000" cy="47625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点検シートに戻る</a:t>
          </a:r>
        </a:p>
      </xdr:txBody>
    </xdr:sp>
    <xdr:clientData/>
  </xdr:twoCellAnchor>
  <xdr:oneCellAnchor>
    <xdr:from>
      <xdr:col>2</xdr:col>
      <xdr:colOff>6397</xdr:colOff>
      <xdr:row>8</xdr:row>
      <xdr:rowOff>2225585</xdr:rowOff>
    </xdr:from>
    <xdr:ext cx="5524499" cy="175048"/>
    <xdr:sp macro="" textlink="">
      <xdr:nvSpPr>
        <xdr:cNvPr id="3" name="テキスト ボックス 2">
          <a:extLst>
            <a:ext uri="{FF2B5EF4-FFF2-40B4-BE49-F238E27FC236}">
              <a16:creationId xmlns:a16="http://schemas.microsoft.com/office/drawing/2014/main" id="{00000000-0008-0000-0700-000003000000}"/>
            </a:ext>
          </a:extLst>
        </xdr:cNvPr>
        <xdr:cNvSpPr txBox="1"/>
      </xdr:nvSpPr>
      <xdr:spPr>
        <a:xfrm>
          <a:off x="692197" y="3073310"/>
          <a:ext cx="5524499" cy="1750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spAutoFit/>
        </a:bodyPr>
        <a:lstStyle/>
        <a:p>
          <a:pPr algn="ctr"/>
          <a:r>
            <a:rPr kumimoji="1" lang="ja-JP" altLang="en-US" sz="1050" b="1">
              <a:solidFill>
                <a:schemeClr val="tx1"/>
              </a:solidFill>
              <a:latin typeface="BIZ UDP明朝 Medium" panose="02020500000000000000" pitchFamily="18" charset="-128"/>
              <a:ea typeface="BIZ UDP明朝 Medium" panose="02020500000000000000" pitchFamily="18" charset="-128"/>
            </a:rPr>
            <a:t>図　点検記録の例</a:t>
          </a:r>
          <a:endParaRPr kumimoji="1" lang="en-US" altLang="ja-JP" sz="1050" b="1">
            <a:solidFill>
              <a:schemeClr val="tx1"/>
            </a:solidFill>
            <a:latin typeface="BIZ UDP明朝 Medium" panose="02020500000000000000" pitchFamily="18" charset="-128"/>
            <a:ea typeface="BIZ UDP明朝 Medium" panose="02020500000000000000" pitchFamily="18" charset="-128"/>
          </a:endParaRPr>
        </a:p>
      </xdr:txBody>
    </xdr:sp>
    <xdr:clientData/>
  </xdr:oneCellAnchor>
  <xdr:twoCellAnchor editAs="oneCell">
    <xdr:from>
      <xdr:col>2</xdr:col>
      <xdr:colOff>695830</xdr:colOff>
      <xdr:row>8</xdr:row>
      <xdr:rowOff>74385</xdr:rowOff>
    </xdr:from>
    <xdr:to>
      <xdr:col>3</xdr:col>
      <xdr:colOff>3460337</xdr:colOff>
      <xdr:row>8</xdr:row>
      <xdr:rowOff>2200274</xdr:rowOff>
    </xdr:to>
    <xdr:pic>
      <xdr:nvPicPr>
        <xdr:cNvPr id="4" name="図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a:stretch>
          <a:fillRect/>
        </a:stretch>
      </xdr:blipFill>
      <xdr:spPr>
        <a:xfrm>
          <a:off x="1381630" y="922110"/>
          <a:ext cx="4145632" cy="2125889"/>
        </a:xfrm>
        <a:prstGeom prst="rect">
          <a:avLst/>
        </a:prstGeom>
      </xdr:spPr>
    </xdr:pic>
    <xdr:clientData/>
  </xdr:twoCellAnchor>
  <xdr:twoCellAnchor>
    <xdr:from>
      <xdr:col>3</xdr:col>
      <xdr:colOff>2508525</xdr:colOff>
      <xdr:row>0</xdr:row>
      <xdr:rowOff>101600</xdr:rowOff>
    </xdr:from>
    <xdr:to>
      <xdr:col>4</xdr:col>
      <xdr:colOff>0</xdr:colOff>
      <xdr:row>3</xdr:row>
      <xdr:rowOff>62450</xdr:rowOff>
    </xdr:to>
    <xdr:sp macro="" textlink="">
      <xdr:nvSpPr>
        <xdr:cNvPr id="5" name="角丸四角形 4">
          <a:hlinkClick xmlns:r="http://schemas.openxmlformats.org/officeDocument/2006/relationships" r:id="rId3" tooltip="次の番号へ"/>
          <a:extLst>
            <a:ext uri="{FF2B5EF4-FFF2-40B4-BE49-F238E27FC236}">
              <a16:creationId xmlns:a16="http://schemas.microsoft.com/office/drawing/2014/main" id="{00000000-0008-0000-0700-000005000000}"/>
            </a:ext>
          </a:extLst>
        </xdr:cNvPr>
        <xdr:cNvSpPr/>
      </xdr:nvSpPr>
      <xdr:spPr>
        <a:xfrm>
          <a:off x="4689750" y="101600"/>
          <a:ext cx="16920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次の番号へ</a:t>
          </a:r>
        </a:p>
      </xdr:txBody>
    </xdr:sp>
    <xdr:clientData/>
  </xdr:twoCellAnchor>
  <xdr:twoCellAnchor>
    <xdr:from>
      <xdr:col>1</xdr:col>
      <xdr:colOff>0</xdr:colOff>
      <xdr:row>0</xdr:row>
      <xdr:rowOff>101600</xdr:rowOff>
    </xdr:from>
    <xdr:to>
      <xdr:col>2</xdr:col>
      <xdr:colOff>1006200</xdr:colOff>
      <xdr:row>3</xdr:row>
      <xdr:rowOff>62450</xdr:rowOff>
    </xdr:to>
    <xdr:sp macro="" textlink="">
      <xdr:nvSpPr>
        <xdr:cNvPr id="6" name="角丸四角形 5">
          <a:hlinkClick xmlns:r="http://schemas.openxmlformats.org/officeDocument/2006/relationships" r:id="rId4" tooltip="前の番号へ"/>
          <a:extLst>
            <a:ext uri="{FF2B5EF4-FFF2-40B4-BE49-F238E27FC236}">
              <a16:creationId xmlns:a16="http://schemas.microsoft.com/office/drawing/2014/main" id="{00000000-0008-0000-0700-000006000000}"/>
            </a:ext>
          </a:extLst>
        </xdr:cNvPr>
        <xdr:cNvSpPr/>
      </xdr:nvSpPr>
      <xdr:spPr>
        <a:xfrm>
          <a:off x="114300" y="101600"/>
          <a:ext cx="16920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前の番号へ</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220800</xdr:colOff>
      <xdr:row>0</xdr:row>
      <xdr:rowOff>101600</xdr:rowOff>
    </xdr:from>
    <xdr:to>
      <xdr:col>3</xdr:col>
      <xdr:colOff>1912800</xdr:colOff>
      <xdr:row>3</xdr:row>
      <xdr:rowOff>63500</xdr:rowOff>
    </xdr:to>
    <xdr:sp macro="" textlink="">
      <xdr:nvSpPr>
        <xdr:cNvPr id="2" name="角丸四角形 1">
          <a:hlinkClick xmlns:r="http://schemas.openxmlformats.org/officeDocument/2006/relationships" r:id="rId1" tooltip="点検シートに戻る"/>
          <a:extLst>
            <a:ext uri="{FF2B5EF4-FFF2-40B4-BE49-F238E27FC236}">
              <a16:creationId xmlns:a16="http://schemas.microsoft.com/office/drawing/2014/main" id="{00000000-0008-0000-0800-000002000000}"/>
            </a:ext>
          </a:extLst>
        </xdr:cNvPr>
        <xdr:cNvSpPr/>
      </xdr:nvSpPr>
      <xdr:spPr>
        <a:xfrm>
          <a:off x="2402025" y="101600"/>
          <a:ext cx="1692000" cy="47625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点検シートに戻る</a:t>
          </a:r>
        </a:p>
      </xdr:txBody>
    </xdr:sp>
    <xdr:clientData/>
  </xdr:twoCellAnchor>
  <xdr:twoCellAnchor>
    <xdr:from>
      <xdr:col>3</xdr:col>
      <xdr:colOff>2508525</xdr:colOff>
      <xdr:row>0</xdr:row>
      <xdr:rowOff>101600</xdr:rowOff>
    </xdr:from>
    <xdr:to>
      <xdr:col>4</xdr:col>
      <xdr:colOff>0</xdr:colOff>
      <xdr:row>3</xdr:row>
      <xdr:rowOff>62450</xdr:rowOff>
    </xdr:to>
    <xdr:sp macro="" textlink="">
      <xdr:nvSpPr>
        <xdr:cNvPr id="3" name="角丸四角形 2">
          <a:hlinkClick xmlns:r="http://schemas.openxmlformats.org/officeDocument/2006/relationships" r:id="rId2" tooltip="次の番号へ"/>
          <a:extLst>
            <a:ext uri="{FF2B5EF4-FFF2-40B4-BE49-F238E27FC236}">
              <a16:creationId xmlns:a16="http://schemas.microsoft.com/office/drawing/2014/main" id="{00000000-0008-0000-0800-000003000000}"/>
            </a:ext>
          </a:extLst>
        </xdr:cNvPr>
        <xdr:cNvSpPr/>
      </xdr:nvSpPr>
      <xdr:spPr>
        <a:xfrm>
          <a:off x="4689750" y="101600"/>
          <a:ext cx="16920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次の番号へ</a:t>
          </a:r>
        </a:p>
      </xdr:txBody>
    </xdr:sp>
    <xdr:clientData/>
  </xdr:twoCellAnchor>
  <xdr:twoCellAnchor>
    <xdr:from>
      <xdr:col>1</xdr:col>
      <xdr:colOff>0</xdr:colOff>
      <xdr:row>0</xdr:row>
      <xdr:rowOff>101600</xdr:rowOff>
    </xdr:from>
    <xdr:to>
      <xdr:col>2</xdr:col>
      <xdr:colOff>1006200</xdr:colOff>
      <xdr:row>3</xdr:row>
      <xdr:rowOff>62450</xdr:rowOff>
    </xdr:to>
    <xdr:sp macro="" textlink="">
      <xdr:nvSpPr>
        <xdr:cNvPr id="4" name="角丸四角形 3">
          <a:hlinkClick xmlns:r="http://schemas.openxmlformats.org/officeDocument/2006/relationships" r:id="rId3" tooltip="前の番号へ"/>
          <a:extLst>
            <a:ext uri="{FF2B5EF4-FFF2-40B4-BE49-F238E27FC236}">
              <a16:creationId xmlns:a16="http://schemas.microsoft.com/office/drawing/2014/main" id="{00000000-0008-0000-0800-000004000000}"/>
            </a:ext>
          </a:extLst>
        </xdr:cNvPr>
        <xdr:cNvSpPr/>
      </xdr:nvSpPr>
      <xdr:spPr>
        <a:xfrm>
          <a:off x="114300" y="101600"/>
          <a:ext cx="16920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前の番号へ</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220800</xdr:colOff>
      <xdr:row>0</xdr:row>
      <xdr:rowOff>101600</xdr:rowOff>
    </xdr:from>
    <xdr:to>
      <xdr:col>3</xdr:col>
      <xdr:colOff>1912800</xdr:colOff>
      <xdr:row>3</xdr:row>
      <xdr:rowOff>63500</xdr:rowOff>
    </xdr:to>
    <xdr:sp macro="" textlink="">
      <xdr:nvSpPr>
        <xdr:cNvPr id="2" name="角丸四角形 1">
          <a:hlinkClick xmlns:r="http://schemas.openxmlformats.org/officeDocument/2006/relationships" r:id="rId1" tooltip="点検シートに戻る"/>
          <a:extLst>
            <a:ext uri="{FF2B5EF4-FFF2-40B4-BE49-F238E27FC236}">
              <a16:creationId xmlns:a16="http://schemas.microsoft.com/office/drawing/2014/main" id="{00000000-0008-0000-0900-000002000000}"/>
            </a:ext>
          </a:extLst>
        </xdr:cNvPr>
        <xdr:cNvSpPr/>
      </xdr:nvSpPr>
      <xdr:spPr>
        <a:xfrm>
          <a:off x="2402025" y="101600"/>
          <a:ext cx="1692000" cy="47625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点検シートに戻る</a:t>
          </a:r>
        </a:p>
      </xdr:txBody>
    </xdr:sp>
    <xdr:clientData/>
  </xdr:twoCellAnchor>
  <xdr:twoCellAnchor editAs="oneCell">
    <xdr:from>
      <xdr:col>2</xdr:col>
      <xdr:colOff>668384</xdr:colOff>
      <xdr:row>29</xdr:row>
      <xdr:rowOff>76200</xdr:rowOff>
    </xdr:from>
    <xdr:to>
      <xdr:col>3</xdr:col>
      <xdr:colOff>3087734</xdr:colOff>
      <xdr:row>49</xdr:row>
      <xdr:rowOff>57150</xdr:rowOff>
    </xdr:to>
    <xdr:pic>
      <xdr:nvPicPr>
        <xdr:cNvPr id="6" name="図 5">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68484" y="5438775"/>
          <a:ext cx="3800475" cy="3409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501697</xdr:colOff>
      <xdr:row>28</xdr:row>
      <xdr:rowOff>17870</xdr:rowOff>
    </xdr:from>
    <xdr:ext cx="5524499" cy="175048"/>
    <xdr:sp macro="" textlink="">
      <xdr:nvSpPr>
        <xdr:cNvPr id="7" name="テキスト ボックス 6">
          <a:extLst>
            <a:ext uri="{FF2B5EF4-FFF2-40B4-BE49-F238E27FC236}">
              <a16:creationId xmlns:a16="http://schemas.microsoft.com/office/drawing/2014/main" id="{00000000-0008-0000-0900-000007000000}"/>
            </a:ext>
          </a:extLst>
        </xdr:cNvPr>
        <xdr:cNvSpPr txBox="1"/>
      </xdr:nvSpPr>
      <xdr:spPr>
        <a:xfrm>
          <a:off x="615997" y="5208995"/>
          <a:ext cx="5524499" cy="1750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spAutoFit/>
        </a:bodyPr>
        <a:lstStyle/>
        <a:p>
          <a:pPr algn="ctr"/>
          <a:r>
            <a:rPr kumimoji="1" lang="ja-JP" altLang="en-US" sz="1050" b="1">
              <a:solidFill>
                <a:schemeClr val="tx1"/>
              </a:solidFill>
              <a:latin typeface="BIZ UDP明朝 Medium" panose="02020500000000000000" pitchFamily="18" charset="-128"/>
              <a:ea typeface="BIZ UDP明朝 Medium" panose="02020500000000000000" pitchFamily="18" charset="-128"/>
            </a:rPr>
            <a:t>表　（参考）高効率熱源機器の例</a:t>
          </a:r>
          <a:endParaRPr kumimoji="1" lang="en-US" altLang="ja-JP" sz="1050" b="1">
            <a:solidFill>
              <a:schemeClr val="tx1"/>
            </a:solidFill>
            <a:latin typeface="BIZ UDP明朝 Medium" panose="02020500000000000000" pitchFamily="18" charset="-128"/>
            <a:ea typeface="BIZ UDP明朝 Medium" panose="02020500000000000000" pitchFamily="18" charset="-128"/>
          </a:endParaRPr>
        </a:p>
      </xdr:txBody>
    </xdr:sp>
    <xdr:clientData/>
  </xdr:oneCellAnchor>
  <xdr:twoCellAnchor>
    <xdr:from>
      <xdr:col>3</xdr:col>
      <xdr:colOff>2508525</xdr:colOff>
      <xdr:row>0</xdr:row>
      <xdr:rowOff>101600</xdr:rowOff>
    </xdr:from>
    <xdr:to>
      <xdr:col>4</xdr:col>
      <xdr:colOff>0</xdr:colOff>
      <xdr:row>3</xdr:row>
      <xdr:rowOff>62450</xdr:rowOff>
    </xdr:to>
    <xdr:sp macro="" textlink="">
      <xdr:nvSpPr>
        <xdr:cNvPr id="5" name="角丸四角形 4">
          <a:hlinkClick xmlns:r="http://schemas.openxmlformats.org/officeDocument/2006/relationships" r:id="rId3" tooltip="次の番号へ"/>
          <a:extLst>
            <a:ext uri="{FF2B5EF4-FFF2-40B4-BE49-F238E27FC236}">
              <a16:creationId xmlns:a16="http://schemas.microsoft.com/office/drawing/2014/main" id="{00000000-0008-0000-0900-000005000000}"/>
            </a:ext>
          </a:extLst>
        </xdr:cNvPr>
        <xdr:cNvSpPr/>
      </xdr:nvSpPr>
      <xdr:spPr>
        <a:xfrm>
          <a:off x="4689750" y="101600"/>
          <a:ext cx="16920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次の番号へ</a:t>
          </a:r>
        </a:p>
      </xdr:txBody>
    </xdr:sp>
    <xdr:clientData/>
  </xdr:twoCellAnchor>
  <xdr:twoCellAnchor>
    <xdr:from>
      <xdr:col>1</xdr:col>
      <xdr:colOff>0</xdr:colOff>
      <xdr:row>0</xdr:row>
      <xdr:rowOff>101600</xdr:rowOff>
    </xdr:from>
    <xdr:to>
      <xdr:col>2</xdr:col>
      <xdr:colOff>1006200</xdr:colOff>
      <xdr:row>3</xdr:row>
      <xdr:rowOff>62450</xdr:rowOff>
    </xdr:to>
    <xdr:sp macro="" textlink="">
      <xdr:nvSpPr>
        <xdr:cNvPr id="8" name="角丸四角形 7">
          <a:hlinkClick xmlns:r="http://schemas.openxmlformats.org/officeDocument/2006/relationships" r:id="rId4" tooltip="前の番号へ"/>
          <a:extLst>
            <a:ext uri="{FF2B5EF4-FFF2-40B4-BE49-F238E27FC236}">
              <a16:creationId xmlns:a16="http://schemas.microsoft.com/office/drawing/2014/main" id="{00000000-0008-0000-0900-000008000000}"/>
            </a:ext>
          </a:extLst>
        </xdr:cNvPr>
        <xdr:cNvSpPr/>
      </xdr:nvSpPr>
      <xdr:spPr>
        <a:xfrm>
          <a:off x="114300" y="101600"/>
          <a:ext cx="16920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前の番号へ</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bodyPr vertOverflow="clip" horzOverflow="clip" rtlCol="0" anchor="ctr"/>
      <a:lstStyle>
        <a:defPPr algn="ctr">
          <a:defRPr kumimoji="1" sz="1100"/>
        </a:defPPr>
      </a:lstStyle>
      <a:style>
        <a:lnRef idx="2">
          <a:schemeClr val="accent3">
            <a:shade val="50000"/>
          </a:schemeClr>
        </a:lnRef>
        <a:fillRef idx="1">
          <a:schemeClr val="accent3"/>
        </a:fillRef>
        <a:effectRef idx="0">
          <a:schemeClr val="accent3"/>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3" Type="http://schemas.openxmlformats.org/officeDocument/2006/relationships/drawing" Target="../drawings/drawing1.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 Type="http://schemas.openxmlformats.org/officeDocument/2006/relationships/printerSettings" Target="../printerSettings/printerSettings1.bin"/><Relationship Id="rId16" Type="http://schemas.openxmlformats.org/officeDocument/2006/relationships/ctrlProp" Target="../ctrlProps/ctrlProp12.xml"/><Relationship Id="rId1" Type="http://schemas.openxmlformats.org/officeDocument/2006/relationships/hyperlink" Target="mailto:saitamaco2@chugai-tec.co.jp"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5" Type="http://schemas.openxmlformats.org/officeDocument/2006/relationships/ctrlProp" Target="../ctrlProps/ctrlProp11.xml"/><Relationship Id="rId10" Type="http://schemas.openxmlformats.org/officeDocument/2006/relationships/ctrlProp" Target="../ctrlProps/ctrlProp6.xml"/><Relationship Id="rId19" Type="http://schemas.openxmlformats.org/officeDocument/2006/relationships/comments" Target="../comments1.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D155"/>
  <sheetViews>
    <sheetView showGridLines="0" showRowColHeaders="0" tabSelected="1" zoomScaleNormal="100" zoomScaleSheetLayoutView="100" workbookViewId="0">
      <selection activeCell="E20" sqref="E20:G20"/>
    </sheetView>
  </sheetViews>
  <sheetFormatPr defaultColWidth="9" defaultRowHeight="18"/>
  <cols>
    <col min="1" max="2" width="1.5" style="3" customWidth="1"/>
    <col min="3" max="3" width="4.08203125" style="4" customWidth="1"/>
    <col min="4" max="4" width="11.5" style="4" customWidth="1"/>
    <col min="5" max="5" width="11.5" style="5" customWidth="1"/>
    <col min="6" max="6" width="1.5" style="5" customWidth="1"/>
    <col min="7" max="7" width="13.08203125" style="5" customWidth="1"/>
    <col min="8" max="8" width="4.08203125" style="5" customWidth="1"/>
    <col min="9" max="9" width="5.5" style="4" customWidth="1"/>
    <col min="10" max="10" width="15.33203125" style="5" customWidth="1"/>
    <col min="11" max="11" width="8.75" style="5" customWidth="1"/>
    <col min="12" max="12" width="4.75" style="5" customWidth="1"/>
    <col min="13" max="13" width="4" style="5" customWidth="1"/>
    <col min="14" max="14" width="1.5" style="6" customWidth="1"/>
    <col min="15" max="16" width="5" style="7" hidden="1" customWidth="1"/>
    <col min="17" max="17" width="10.83203125" style="8" hidden="1" customWidth="1"/>
    <col min="18" max="21" width="11.33203125" style="8" hidden="1" customWidth="1"/>
    <col min="22" max="22" width="13" style="8" hidden="1" customWidth="1"/>
    <col min="23" max="24" width="6.5" style="8" hidden="1" customWidth="1"/>
    <col min="25" max="35" width="9" style="8" hidden="1" customWidth="1"/>
    <col min="36" max="36" width="3.25" style="8" hidden="1" customWidth="1"/>
    <col min="37" max="41" width="9" style="8" hidden="1" customWidth="1"/>
    <col min="42" max="42" width="9" style="3" hidden="1" customWidth="1"/>
    <col min="43" max="43" width="8.5" style="3" hidden="1" customWidth="1"/>
    <col min="44" max="16384" width="9" style="3"/>
  </cols>
  <sheetData>
    <row r="1" spans="2:41" ht="8.25" customHeight="1"/>
    <row r="2" spans="2:41" ht="8.25" customHeight="1">
      <c r="B2" s="9"/>
      <c r="C2" s="10"/>
      <c r="D2" s="10"/>
      <c r="E2" s="11"/>
      <c r="F2" s="11"/>
      <c r="G2" s="11"/>
      <c r="H2" s="11"/>
      <c r="I2" s="10"/>
      <c r="J2" s="11"/>
      <c r="K2" s="11"/>
      <c r="L2" s="11"/>
      <c r="M2" s="11"/>
      <c r="N2" s="12"/>
    </row>
    <row r="3" spans="2:41" ht="37.5" customHeight="1">
      <c r="B3" s="13"/>
      <c r="C3" s="278" t="s">
        <v>449</v>
      </c>
      <c r="D3" s="278"/>
      <c r="E3" s="278"/>
      <c r="F3" s="278"/>
      <c r="G3" s="278"/>
      <c r="H3" s="278"/>
      <c r="I3" s="278"/>
      <c r="J3" s="278"/>
      <c r="K3" s="278"/>
      <c r="L3" s="278"/>
      <c r="M3" s="278"/>
      <c r="N3" s="14"/>
    </row>
    <row r="4" spans="2:41" s="21" customFormat="1" ht="7.5" customHeight="1">
      <c r="B4" s="15"/>
      <c r="C4" s="16"/>
      <c r="D4" s="17"/>
      <c r="E4" s="17"/>
      <c r="F4" s="17"/>
      <c r="G4" s="17"/>
      <c r="H4" s="17"/>
      <c r="I4" s="17"/>
      <c r="J4" s="18"/>
      <c r="K4" s="18"/>
      <c r="L4" s="18"/>
      <c r="M4" s="19"/>
      <c r="N4" s="14"/>
      <c r="O4" s="7"/>
      <c r="P4" s="7"/>
      <c r="Q4" s="20"/>
      <c r="R4" s="20"/>
      <c r="S4" s="20"/>
      <c r="T4" s="20"/>
      <c r="U4" s="20"/>
      <c r="V4" s="20"/>
      <c r="W4" s="20"/>
      <c r="X4" s="20"/>
      <c r="Y4" s="20"/>
      <c r="Z4" s="20"/>
      <c r="AA4" s="20"/>
      <c r="AB4" s="20"/>
      <c r="AC4" s="20"/>
      <c r="AD4" s="20"/>
      <c r="AE4" s="20"/>
      <c r="AF4" s="20"/>
      <c r="AG4" s="20"/>
      <c r="AH4" s="20"/>
      <c r="AI4" s="20"/>
      <c r="AJ4" s="20"/>
      <c r="AK4" s="20"/>
      <c r="AL4" s="20"/>
      <c r="AM4" s="20"/>
      <c r="AN4" s="20"/>
      <c r="AO4" s="20"/>
    </row>
    <row r="5" spans="2:41" s="21" customFormat="1" ht="27" customHeight="1">
      <c r="B5" s="15"/>
      <c r="C5" s="22" t="s">
        <v>17</v>
      </c>
      <c r="D5" s="23"/>
      <c r="E5" s="24"/>
      <c r="F5" s="24"/>
      <c r="G5" s="24"/>
      <c r="H5" s="24"/>
      <c r="I5" s="24"/>
      <c r="J5" s="25"/>
      <c r="K5" s="25"/>
      <c r="L5" s="25"/>
      <c r="M5" s="26"/>
      <c r="N5" s="14"/>
      <c r="O5" s="7"/>
      <c r="P5" s="7"/>
      <c r="Q5" s="20"/>
      <c r="R5" s="20"/>
      <c r="S5" s="20"/>
      <c r="T5" s="20"/>
      <c r="U5" s="20"/>
      <c r="V5" s="20"/>
      <c r="W5" s="20"/>
      <c r="X5" s="20"/>
      <c r="Y5" s="20"/>
      <c r="Z5" s="20"/>
      <c r="AA5" s="20"/>
      <c r="AB5" s="20"/>
      <c r="AC5" s="20"/>
      <c r="AD5" s="20"/>
      <c r="AE5" s="20"/>
      <c r="AF5" s="20"/>
      <c r="AG5" s="20"/>
      <c r="AH5" s="20"/>
      <c r="AI5" s="20"/>
      <c r="AJ5" s="20"/>
      <c r="AK5" s="20"/>
      <c r="AL5" s="20"/>
      <c r="AM5" s="20"/>
      <c r="AN5" s="20"/>
      <c r="AO5" s="20"/>
    </row>
    <row r="6" spans="2:41" s="21" customFormat="1" ht="7.5" customHeight="1">
      <c r="B6" s="15"/>
      <c r="C6" s="27"/>
      <c r="D6" s="28"/>
      <c r="E6" s="29"/>
      <c r="F6" s="29"/>
      <c r="G6" s="29"/>
      <c r="H6" s="29"/>
      <c r="I6" s="29"/>
      <c r="J6" s="30"/>
      <c r="K6" s="30"/>
      <c r="L6" s="30"/>
      <c r="M6" s="31"/>
      <c r="N6" s="14"/>
      <c r="O6" s="7"/>
      <c r="P6" s="7"/>
      <c r="Q6" s="20"/>
      <c r="R6" s="20"/>
      <c r="S6" s="20"/>
      <c r="T6" s="20"/>
      <c r="U6" s="20"/>
      <c r="V6" s="20"/>
      <c r="W6" s="20"/>
      <c r="X6" s="20"/>
      <c r="Y6" s="20"/>
      <c r="Z6" s="20"/>
      <c r="AA6" s="20"/>
      <c r="AB6" s="20"/>
      <c r="AC6" s="20"/>
      <c r="AD6" s="20"/>
      <c r="AE6" s="20"/>
      <c r="AF6" s="20"/>
      <c r="AG6" s="20"/>
      <c r="AH6" s="20"/>
      <c r="AI6" s="20"/>
      <c r="AJ6" s="20"/>
      <c r="AK6" s="20"/>
      <c r="AL6" s="20"/>
      <c r="AM6" s="20"/>
      <c r="AN6" s="20"/>
      <c r="AO6" s="20"/>
    </row>
    <row r="7" spans="2:41" s="21" customFormat="1" ht="18" customHeight="1">
      <c r="B7" s="15"/>
      <c r="C7" s="250" t="s">
        <v>659</v>
      </c>
      <c r="D7" s="33"/>
      <c r="E7" s="2" t="s">
        <v>662</v>
      </c>
      <c r="F7" s="2"/>
      <c r="G7" s="2"/>
      <c r="H7" s="2"/>
      <c r="I7" s="34"/>
      <c r="J7" s="35"/>
      <c r="K7" s="35"/>
      <c r="L7" s="35"/>
      <c r="M7" s="36"/>
      <c r="N7" s="14"/>
      <c r="O7" s="7"/>
      <c r="P7" s="7"/>
      <c r="Q7" s="20"/>
      <c r="R7" s="20"/>
      <c r="S7" s="20"/>
      <c r="T7" s="20"/>
      <c r="U7" s="20"/>
      <c r="V7" s="20"/>
      <c r="W7" s="20"/>
      <c r="X7" s="20"/>
      <c r="Y7" s="20"/>
      <c r="Z7" s="20"/>
      <c r="AA7" s="20"/>
      <c r="AB7" s="20"/>
      <c r="AC7" s="20"/>
      <c r="AD7" s="20"/>
      <c r="AE7" s="20"/>
      <c r="AF7" s="20"/>
      <c r="AG7" s="20"/>
      <c r="AH7" s="20"/>
      <c r="AI7" s="20"/>
      <c r="AJ7" s="20"/>
      <c r="AK7" s="20"/>
      <c r="AL7" s="20"/>
      <c r="AM7" s="20"/>
      <c r="AN7" s="20"/>
      <c r="AO7" s="20"/>
    </row>
    <row r="8" spans="2:41" s="21" customFormat="1" ht="5.25" customHeight="1">
      <c r="B8" s="15"/>
      <c r="C8" s="250"/>
      <c r="D8" s="34"/>
      <c r="E8" s="34"/>
      <c r="F8" s="34"/>
      <c r="G8" s="34"/>
      <c r="H8" s="34"/>
      <c r="I8" s="34"/>
      <c r="J8" s="35"/>
      <c r="K8" s="35"/>
      <c r="L8" s="35"/>
      <c r="M8" s="36"/>
      <c r="N8" s="14"/>
      <c r="O8" s="7"/>
      <c r="P8" s="7"/>
      <c r="Q8" s="20"/>
      <c r="R8" s="20"/>
      <c r="S8" s="20"/>
      <c r="T8" s="20"/>
      <c r="U8" s="20"/>
      <c r="V8" s="20"/>
      <c r="W8" s="20"/>
      <c r="X8" s="20"/>
      <c r="Y8" s="20"/>
      <c r="Z8" s="20"/>
      <c r="AA8" s="20"/>
      <c r="AB8" s="20"/>
      <c r="AC8" s="20"/>
      <c r="AD8" s="20"/>
      <c r="AE8" s="20"/>
      <c r="AF8" s="20"/>
      <c r="AG8" s="20"/>
      <c r="AH8" s="20"/>
      <c r="AI8" s="20"/>
      <c r="AJ8" s="20"/>
      <c r="AK8" s="20"/>
      <c r="AL8" s="20"/>
      <c r="AM8" s="20"/>
      <c r="AN8" s="20"/>
      <c r="AO8" s="20"/>
    </row>
    <row r="9" spans="2:41" s="21" customFormat="1" ht="18" customHeight="1">
      <c r="B9" s="15"/>
      <c r="C9" s="250" t="s">
        <v>660</v>
      </c>
      <c r="D9" s="37"/>
      <c r="E9" s="2" t="s">
        <v>663</v>
      </c>
      <c r="F9" s="238"/>
      <c r="G9" s="238"/>
      <c r="H9" s="238"/>
      <c r="I9" s="238"/>
      <c r="J9" s="238"/>
      <c r="K9" s="238"/>
      <c r="L9" s="241"/>
      <c r="M9" s="239"/>
      <c r="N9" s="14"/>
      <c r="O9" s="7"/>
      <c r="P9" s="7"/>
      <c r="Q9" s="20"/>
      <c r="R9" s="20"/>
      <c r="S9" s="20"/>
      <c r="T9" s="20"/>
      <c r="U9" s="20"/>
      <c r="V9" s="20"/>
      <c r="W9" s="20"/>
      <c r="X9" s="20"/>
      <c r="Y9" s="20"/>
      <c r="Z9" s="20"/>
      <c r="AA9" s="20"/>
      <c r="AB9" s="20"/>
      <c r="AC9" s="20"/>
      <c r="AD9" s="20"/>
      <c r="AE9" s="20"/>
      <c r="AF9" s="20"/>
      <c r="AG9" s="20"/>
      <c r="AH9" s="20"/>
      <c r="AI9" s="20"/>
      <c r="AJ9" s="20"/>
      <c r="AK9" s="20"/>
      <c r="AL9" s="20"/>
      <c r="AM9" s="20"/>
      <c r="AN9" s="20"/>
      <c r="AO9" s="20"/>
    </row>
    <row r="10" spans="2:41" s="21" customFormat="1" ht="6" customHeight="1">
      <c r="B10" s="15"/>
      <c r="C10" s="250"/>
      <c r="D10" s="28"/>
      <c r="E10" s="238"/>
      <c r="F10" s="238"/>
      <c r="G10" s="238"/>
      <c r="H10" s="238"/>
      <c r="I10" s="238"/>
      <c r="J10" s="238"/>
      <c r="K10" s="238"/>
      <c r="L10" s="241"/>
      <c r="M10" s="239"/>
      <c r="N10" s="14"/>
      <c r="O10" s="7"/>
      <c r="P10" s="7"/>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row>
    <row r="11" spans="2:41" s="21" customFormat="1">
      <c r="B11" s="15"/>
      <c r="C11" s="251" t="s">
        <v>661</v>
      </c>
      <c r="D11" s="261" t="s">
        <v>664</v>
      </c>
      <c r="E11" s="261"/>
      <c r="F11" s="261"/>
      <c r="G11" s="261"/>
      <c r="H11" s="261"/>
      <c r="I11" s="261"/>
      <c r="J11" s="261"/>
      <c r="K11" s="261"/>
      <c r="L11" s="240"/>
      <c r="M11" s="237"/>
      <c r="N11" s="14"/>
      <c r="O11" s="7"/>
      <c r="P11" s="7"/>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row>
    <row r="12" spans="2:41" s="21" customFormat="1" ht="6" customHeight="1">
      <c r="B12" s="15"/>
      <c r="C12" s="32"/>
      <c r="D12" s="38"/>
      <c r="E12" s="34"/>
      <c r="F12" s="34"/>
      <c r="G12" s="34"/>
      <c r="H12" s="34"/>
      <c r="I12" s="34"/>
      <c r="J12" s="35"/>
      <c r="K12" s="35"/>
      <c r="L12" s="35"/>
      <c r="M12" s="36"/>
      <c r="N12" s="14"/>
      <c r="O12" s="7"/>
      <c r="P12" s="7"/>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row>
    <row r="13" spans="2:41" s="46" customFormat="1" ht="18" customHeight="1">
      <c r="B13" s="39"/>
      <c r="C13" s="40"/>
      <c r="D13" s="41" t="s">
        <v>185</v>
      </c>
      <c r="E13" s="42"/>
      <c r="F13" s="42"/>
      <c r="G13" s="42"/>
      <c r="H13" s="42"/>
      <c r="I13" s="42"/>
      <c r="J13" s="43"/>
      <c r="K13" s="43"/>
      <c r="L13" s="43"/>
      <c r="M13" s="44"/>
      <c r="N13" s="14"/>
      <c r="O13" s="45"/>
      <c r="P13" s="45"/>
    </row>
    <row r="14" spans="2:41" s="46" customFormat="1" ht="14" customHeight="1">
      <c r="B14" s="39"/>
      <c r="C14" s="40"/>
      <c r="D14" s="42" t="s">
        <v>669</v>
      </c>
      <c r="E14" s="42"/>
      <c r="F14" s="42"/>
      <c r="G14" s="42"/>
      <c r="H14" s="42"/>
      <c r="I14" s="42"/>
      <c r="J14" s="43"/>
      <c r="K14" s="43"/>
      <c r="L14" s="43"/>
      <c r="M14" s="44"/>
      <c r="N14" s="14"/>
      <c r="O14" s="45"/>
      <c r="P14" s="45"/>
    </row>
    <row r="15" spans="2:41" s="46" customFormat="1" ht="14" customHeight="1">
      <c r="B15" s="39"/>
      <c r="C15" s="40"/>
      <c r="D15" s="47" t="s">
        <v>182</v>
      </c>
      <c r="E15" s="42" t="s">
        <v>653</v>
      </c>
      <c r="F15" s="42"/>
      <c r="G15" s="42"/>
      <c r="H15" s="42"/>
      <c r="I15" s="42"/>
      <c r="J15" s="43"/>
      <c r="K15" s="43"/>
      <c r="L15" s="43"/>
      <c r="M15" s="44"/>
      <c r="N15" s="14"/>
      <c r="O15" s="45"/>
      <c r="P15" s="45"/>
    </row>
    <row r="16" spans="2:41" s="46" customFormat="1" ht="14" customHeight="1">
      <c r="B16" s="39"/>
      <c r="C16" s="40"/>
      <c r="D16" s="47" t="s">
        <v>183</v>
      </c>
      <c r="E16" s="42" t="s">
        <v>654</v>
      </c>
      <c r="F16" s="42"/>
      <c r="G16" s="42"/>
      <c r="H16" s="42"/>
      <c r="I16" s="42"/>
      <c r="J16" s="43"/>
      <c r="K16" s="43"/>
      <c r="L16" s="43"/>
      <c r="M16" s="44"/>
      <c r="N16" s="14"/>
      <c r="O16" s="45"/>
      <c r="P16" s="45"/>
    </row>
    <row r="17" spans="2:41" s="46" customFormat="1" ht="14" customHeight="1">
      <c r="B17" s="39"/>
      <c r="C17" s="40"/>
      <c r="D17" s="48" t="s">
        <v>184</v>
      </c>
      <c r="E17" s="49" t="s">
        <v>655</v>
      </c>
      <c r="F17" s="49"/>
      <c r="G17" s="49"/>
      <c r="H17" s="49"/>
      <c r="I17" s="49"/>
      <c r="J17" s="276" t="s">
        <v>652</v>
      </c>
      <c r="K17" s="276"/>
      <c r="L17" s="276"/>
      <c r="M17" s="277"/>
      <c r="N17" s="14"/>
      <c r="O17" s="45"/>
      <c r="P17" s="45"/>
    </row>
    <row r="18" spans="2:41" s="21" customFormat="1" ht="18.75" customHeight="1">
      <c r="B18" s="15"/>
      <c r="C18" s="50"/>
      <c r="D18" s="51"/>
      <c r="E18" s="51"/>
      <c r="F18" s="51"/>
      <c r="G18" s="51"/>
      <c r="H18" s="51"/>
      <c r="I18" s="51"/>
      <c r="J18" s="52"/>
      <c r="K18" s="52"/>
      <c r="L18" s="52"/>
      <c r="M18" s="53"/>
      <c r="N18" s="14"/>
      <c r="O18" s="7"/>
      <c r="P18" s="7"/>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row>
    <row r="19" spans="2:41" ht="6" customHeight="1">
      <c r="B19" s="13"/>
      <c r="C19" s="54"/>
      <c r="D19" s="54"/>
      <c r="E19" s="55"/>
      <c r="F19" s="55"/>
      <c r="G19" s="55"/>
      <c r="H19" s="55"/>
      <c r="I19" s="54"/>
      <c r="J19" s="55"/>
      <c r="K19" s="55"/>
      <c r="L19" s="55"/>
      <c r="M19" s="55"/>
      <c r="N19" s="14"/>
      <c r="R19" s="20"/>
    </row>
    <row r="20" spans="2:41" s="58" customFormat="1" ht="21" customHeight="1">
      <c r="B20" s="56"/>
      <c r="C20" s="257" t="s">
        <v>2</v>
      </c>
      <c r="D20" s="257"/>
      <c r="E20" s="254"/>
      <c r="F20" s="254"/>
      <c r="G20" s="254"/>
      <c r="H20" s="256" t="s">
        <v>286</v>
      </c>
      <c r="I20" s="256"/>
      <c r="J20" s="274"/>
      <c r="K20" s="274"/>
      <c r="L20" s="274"/>
      <c r="M20" s="274"/>
      <c r="N20" s="14"/>
      <c r="O20" s="7"/>
      <c r="P20" s="7"/>
      <c r="Q20" s="20"/>
      <c r="R20" s="20"/>
      <c r="S20" s="20"/>
      <c r="T20" s="20"/>
      <c r="U20" s="20"/>
      <c r="V20" s="20"/>
      <c r="W20" s="57"/>
      <c r="X20" s="57"/>
      <c r="Y20" s="7"/>
      <c r="Z20" s="7"/>
      <c r="AA20" s="7"/>
      <c r="AB20" s="7"/>
      <c r="AC20" s="7"/>
      <c r="AD20" s="7"/>
      <c r="AE20" s="7"/>
      <c r="AF20" s="7"/>
      <c r="AG20" s="7"/>
      <c r="AH20" s="7"/>
      <c r="AI20" s="7"/>
      <c r="AJ20" s="7"/>
      <c r="AK20" s="7"/>
      <c r="AL20" s="7"/>
      <c r="AM20" s="7"/>
      <c r="AN20" s="7"/>
      <c r="AO20" s="7"/>
    </row>
    <row r="21" spans="2:41" s="58" customFormat="1" ht="21" customHeight="1">
      <c r="B21" s="56"/>
      <c r="C21" s="257" t="s">
        <v>3</v>
      </c>
      <c r="D21" s="257"/>
      <c r="E21" s="263"/>
      <c r="F21" s="263"/>
      <c r="G21" s="263"/>
      <c r="H21" s="263"/>
      <c r="I21" s="263"/>
      <c r="J21" s="263"/>
      <c r="K21" s="263"/>
      <c r="L21" s="263"/>
      <c r="M21" s="263"/>
      <c r="N21" s="14"/>
      <c r="O21" s="7"/>
      <c r="P21" s="7"/>
      <c r="Q21" s="20"/>
      <c r="R21" s="20"/>
      <c r="S21" s="20"/>
      <c r="T21" s="20"/>
      <c r="U21" s="20"/>
      <c r="V21" s="20"/>
      <c r="W21" s="57"/>
      <c r="X21" s="57"/>
      <c r="Y21" s="7"/>
      <c r="Z21" s="7"/>
      <c r="AA21" s="7"/>
      <c r="AB21" s="7"/>
      <c r="AC21" s="7"/>
      <c r="AD21" s="7"/>
      <c r="AE21" s="7"/>
      <c r="AF21" s="7"/>
      <c r="AG21" s="7"/>
      <c r="AH21" s="7"/>
      <c r="AI21" s="7"/>
      <c r="AJ21" s="7"/>
      <c r="AK21" s="7"/>
      <c r="AL21" s="7"/>
      <c r="AM21" s="7"/>
      <c r="AN21" s="7"/>
      <c r="AO21" s="7"/>
    </row>
    <row r="22" spans="2:41" s="58" customFormat="1" ht="21" customHeight="1">
      <c r="B22" s="56"/>
      <c r="C22" s="257" t="s">
        <v>201</v>
      </c>
      <c r="D22" s="257"/>
      <c r="E22" s="263"/>
      <c r="F22" s="263"/>
      <c r="G22" s="263"/>
      <c r="H22" s="263"/>
      <c r="I22" s="263"/>
      <c r="J22" s="263"/>
      <c r="K22" s="263"/>
      <c r="L22" s="263"/>
      <c r="M22" s="263"/>
      <c r="N22" s="14"/>
      <c r="O22" s="7"/>
      <c r="P22" s="7"/>
      <c r="Q22" s="20"/>
      <c r="R22" s="20"/>
      <c r="S22" s="20"/>
      <c r="T22" s="20"/>
      <c r="U22" s="20"/>
      <c r="V22" s="20"/>
      <c r="W22" s="57"/>
      <c r="X22" s="57"/>
      <c r="Y22" s="7"/>
      <c r="Z22" s="7"/>
      <c r="AA22" s="7"/>
      <c r="AB22" s="7"/>
      <c r="AC22" s="7"/>
      <c r="AD22" s="7"/>
      <c r="AE22" s="7"/>
      <c r="AF22" s="7"/>
      <c r="AG22" s="7"/>
      <c r="AH22" s="7"/>
      <c r="AI22" s="7"/>
      <c r="AJ22" s="7"/>
      <c r="AK22" s="7"/>
      <c r="AL22" s="7"/>
      <c r="AM22" s="7"/>
      <c r="AN22" s="7"/>
      <c r="AO22" s="7"/>
    </row>
    <row r="23" spans="2:41" s="58" customFormat="1" ht="21" customHeight="1">
      <c r="B23" s="56"/>
      <c r="C23" s="257" t="s">
        <v>202</v>
      </c>
      <c r="D23" s="257"/>
      <c r="E23" s="263"/>
      <c r="F23" s="263"/>
      <c r="G23" s="263"/>
      <c r="H23" s="263"/>
      <c r="I23" s="263"/>
      <c r="J23" s="263"/>
      <c r="K23" s="263"/>
      <c r="L23" s="263"/>
      <c r="M23" s="263"/>
      <c r="N23" s="14"/>
      <c r="O23" s="7"/>
      <c r="P23" s="7"/>
      <c r="Q23" s="20"/>
      <c r="R23" s="20"/>
      <c r="S23" s="20"/>
      <c r="T23" s="20"/>
      <c r="U23" s="59"/>
      <c r="V23" s="20"/>
      <c r="W23" s="57"/>
      <c r="X23" s="57"/>
      <c r="Y23" s="7"/>
      <c r="Z23" s="7"/>
      <c r="AA23" s="7"/>
      <c r="AB23" s="7"/>
      <c r="AC23" s="7"/>
      <c r="AD23" s="7"/>
      <c r="AE23" s="7"/>
      <c r="AF23" s="7"/>
      <c r="AG23" s="7"/>
      <c r="AH23" s="7"/>
      <c r="AI23" s="7"/>
      <c r="AJ23" s="7"/>
      <c r="AK23" s="7"/>
      <c r="AL23" s="7"/>
      <c r="AM23" s="7"/>
      <c r="AN23" s="7"/>
      <c r="AO23" s="7"/>
    </row>
    <row r="24" spans="2:41" s="58" customFormat="1" ht="21" customHeight="1">
      <c r="B24" s="56"/>
      <c r="C24" s="257" t="s">
        <v>280</v>
      </c>
      <c r="D24" s="257"/>
      <c r="E24" s="255"/>
      <c r="F24" s="255"/>
      <c r="G24" s="255"/>
      <c r="H24" s="257" t="s">
        <v>203</v>
      </c>
      <c r="I24" s="257"/>
      <c r="J24" s="275"/>
      <c r="K24" s="275"/>
      <c r="L24" s="275"/>
      <c r="M24" s="275"/>
      <c r="N24" s="14"/>
      <c r="O24" s="7"/>
      <c r="P24" s="7"/>
      <c r="Q24" s="20"/>
      <c r="R24" s="20"/>
      <c r="S24" s="20"/>
      <c r="T24" s="20"/>
      <c r="U24" s="59"/>
      <c r="V24" s="20"/>
      <c r="W24" s="57"/>
      <c r="X24" s="57"/>
      <c r="Y24" s="7"/>
      <c r="Z24" s="7"/>
      <c r="AA24" s="7"/>
      <c r="AB24" s="7"/>
      <c r="AC24" s="7"/>
      <c r="AD24" s="7"/>
      <c r="AE24" s="7"/>
      <c r="AF24" s="7"/>
      <c r="AG24" s="7"/>
      <c r="AH24" s="7"/>
      <c r="AI24" s="7"/>
      <c r="AJ24" s="7"/>
      <c r="AK24" s="7"/>
      <c r="AL24" s="7"/>
      <c r="AM24" s="7"/>
      <c r="AN24" s="7"/>
      <c r="AO24" s="7"/>
    </row>
    <row r="25" spans="2:41" s="7" customFormat="1" ht="7.5" customHeight="1">
      <c r="B25" s="60"/>
      <c r="C25" s="61"/>
      <c r="D25" s="61"/>
      <c r="E25" s="62"/>
      <c r="F25" s="62"/>
      <c r="G25" s="62"/>
      <c r="H25" s="62"/>
      <c r="I25" s="61"/>
      <c r="J25" s="62"/>
      <c r="K25" s="62"/>
      <c r="L25" s="62"/>
      <c r="M25" s="62"/>
      <c r="N25" s="14"/>
      <c r="U25" s="63"/>
    </row>
    <row r="26" spans="2:41" s="66" customFormat="1" ht="21.75" customHeight="1">
      <c r="B26" s="64"/>
      <c r="C26" s="249" t="s">
        <v>656</v>
      </c>
      <c r="D26" s="23"/>
      <c r="E26" s="65"/>
      <c r="F26" s="65"/>
      <c r="G26" s="65"/>
      <c r="H26" s="65"/>
      <c r="I26" s="23"/>
      <c r="J26" s="65"/>
      <c r="K26" s="65"/>
      <c r="L26" s="65"/>
      <c r="M26" s="65"/>
      <c r="N26" s="14"/>
      <c r="O26" s="7"/>
      <c r="P26" s="7"/>
      <c r="Q26" s="7"/>
      <c r="R26" s="7"/>
      <c r="S26" s="7"/>
      <c r="T26" s="7"/>
      <c r="U26" s="63"/>
      <c r="V26" s="7"/>
      <c r="W26" s="7"/>
      <c r="X26" s="7"/>
      <c r="Y26" s="7"/>
      <c r="Z26" s="7"/>
      <c r="AA26" s="7"/>
      <c r="AB26" s="7"/>
      <c r="AC26" s="7"/>
      <c r="AD26" s="7"/>
      <c r="AE26" s="7"/>
      <c r="AF26" s="7"/>
      <c r="AG26" s="7"/>
      <c r="AH26" s="7"/>
      <c r="AI26" s="7"/>
      <c r="AJ26" s="7"/>
      <c r="AK26" s="7"/>
      <c r="AL26" s="7"/>
      <c r="AM26" s="7"/>
      <c r="AN26" s="7"/>
      <c r="AO26" s="7"/>
    </row>
    <row r="27" spans="2:41" s="21" customFormat="1" ht="18" customHeight="1">
      <c r="B27" s="15"/>
      <c r="C27" s="67" t="s">
        <v>16</v>
      </c>
      <c r="D27" s="261" t="s">
        <v>193</v>
      </c>
      <c r="E27" s="261"/>
      <c r="F27" s="261"/>
      <c r="G27" s="261"/>
      <c r="H27" s="261"/>
      <c r="I27" s="261"/>
      <c r="J27" s="261"/>
      <c r="K27" s="261"/>
      <c r="L27" s="261"/>
      <c r="M27" s="261"/>
      <c r="N27" s="14"/>
      <c r="O27" s="7"/>
      <c r="P27" s="7"/>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row>
    <row r="28" spans="2:41" s="21" customFormat="1" ht="18" customHeight="1">
      <c r="B28" s="15"/>
      <c r="C28" s="67" t="s">
        <v>16</v>
      </c>
      <c r="D28" s="261" t="s">
        <v>320</v>
      </c>
      <c r="E28" s="261"/>
      <c r="F28" s="261"/>
      <c r="G28" s="261"/>
      <c r="H28" s="261"/>
      <c r="I28" s="261"/>
      <c r="J28" s="261"/>
      <c r="K28" s="261"/>
      <c r="L28" s="261"/>
      <c r="M28" s="261"/>
      <c r="N28" s="14"/>
      <c r="O28" s="7"/>
      <c r="P28" s="7"/>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row>
    <row r="29" spans="2:41" s="21" customFormat="1" ht="18" customHeight="1">
      <c r="B29" s="15"/>
      <c r="C29" s="67" t="s">
        <v>323</v>
      </c>
      <c r="D29" s="261" t="s">
        <v>324</v>
      </c>
      <c r="E29" s="261"/>
      <c r="F29" s="261"/>
      <c r="G29" s="261"/>
      <c r="H29" s="261"/>
      <c r="I29" s="261"/>
      <c r="J29" s="261"/>
      <c r="K29" s="261"/>
      <c r="L29" s="261"/>
      <c r="M29" s="261"/>
      <c r="N29" s="14"/>
      <c r="O29" s="7"/>
      <c r="P29" s="7"/>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row>
    <row r="30" spans="2:41" s="21" customFormat="1" ht="18" customHeight="1">
      <c r="B30" s="15"/>
      <c r="C30" s="67" t="s">
        <v>16</v>
      </c>
      <c r="D30" s="261" t="s">
        <v>438</v>
      </c>
      <c r="E30" s="261"/>
      <c r="F30" s="261"/>
      <c r="G30" s="261"/>
      <c r="H30" s="261"/>
      <c r="I30" s="261"/>
      <c r="J30" s="261"/>
      <c r="K30" s="261"/>
      <c r="L30" s="261"/>
      <c r="M30" s="261"/>
      <c r="N30" s="14"/>
      <c r="O30" s="7"/>
      <c r="P30" s="7"/>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row>
    <row r="31" spans="2:41" s="66" customFormat="1" ht="18.75" customHeight="1">
      <c r="B31" s="64"/>
      <c r="C31" s="68" t="s">
        <v>190</v>
      </c>
      <c r="D31" s="68" t="s">
        <v>191</v>
      </c>
      <c r="E31" s="247" t="s">
        <v>192</v>
      </c>
      <c r="F31" s="65"/>
      <c r="G31" s="291" t="s">
        <v>322</v>
      </c>
      <c r="H31" s="291"/>
      <c r="I31" s="291"/>
      <c r="J31" s="291"/>
      <c r="K31" s="291"/>
      <c r="L31" s="291"/>
      <c r="M31" s="291"/>
      <c r="N31" s="14"/>
      <c r="O31" s="7"/>
      <c r="P31" s="7"/>
      <c r="Q31" s="7" t="s">
        <v>197</v>
      </c>
      <c r="R31" s="69" t="s">
        <v>198</v>
      </c>
      <c r="S31" s="69" t="s">
        <v>199</v>
      </c>
      <c r="T31" s="7"/>
      <c r="U31" s="7"/>
      <c r="V31" s="7"/>
      <c r="W31" s="7"/>
      <c r="X31" s="7"/>
      <c r="Y31" s="7"/>
      <c r="Z31" s="7"/>
      <c r="AA31" s="7"/>
      <c r="AB31" s="7"/>
      <c r="AC31" s="7"/>
      <c r="AD31" s="7"/>
      <c r="AE31" s="7"/>
      <c r="AF31" s="7"/>
      <c r="AG31" s="7"/>
      <c r="AH31" s="7"/>
      <c r="AI31" s="7"/>
      <c r="AJ31" s="7"/>
      <c r="AK31" s="7"/>
      <c r="AL31" s="7"/>
      <c r="AM31" s="7"/>
      <c r="AN31" s="7"/>
      <c r="AO31" s="7"/>
    </row>
    <row r="32" spans="2:41" s="7" customFormat="1" ht="18" customHeight="1">
      <c r="B32" s="60"/>
      <c r="C32" s="70"/>
      <c r="D32" s="71" t="s">
        <v>187</v>
      </c>
      <c r="E32" s="248"/>
      <c r="F32" s="28"/>
      <c r="G32" s="269"/>
      <c r="H32" s="270"/>
      <c r="I32" s="270"/>
      <c r="J32" s="270"/>
      <c r="K32" s="270"/>
      <c r="L32" s="270"/>
      <c r="M32" s="271"/>
      <c r="N32" s="14"/>
      <c r="Q32" s="1" t="b">
        <v>0</v>
      </c>
      <c r="R32" s="174" t="s">
        <v>194</v>
      </c>
      <c r="S32" s="174"/>
    </row>
    <row r="33" spans="2:41" s="7" customFormat="1" ht="18" customHeight="1">
      <c r="B33" s="60"/>
      <c r="C33" s="70"/>
      <c r="D33" s="71" t="s">
        <v>34</v>
      </c>
      <c r="E33" s="248"/>
      <c r="F33" s="28"/>
      <c r="G33" s="269"/>
      <c r="H33" s="270"/>
      <c r="I33" s="270"/>
      <c r="J33" s="270"/>
      <c r="K33" s="270"/>
      <c r="L33" s="270"/>
      <c r="M33" s="271"/>
      <c r="N33" s="14"/>
      <c r="Q33" s="1" t="b">
        <v>0</v>
      </c>
      <c r="R33" s="153">
        <v>0.05</v>
      </c>
    </row>
    <row r="34" spans="2:41" s="7" customFormat="1" ht="18" customHeight="1">
      <c r="B34" s="60"/>
      <c r="C34" s="70"/>
      <c r="D34" s="71" t="s">
        <v>168</v>
      </c>
      <c r="E34" s="248"/>
      <c r="F34" s="28"/>
      <c r="G34" s="269"/>
      <c r="H34" s="270"/>
      <c r="I34" s="270"/>
      <c r="J34" s="270"/>
      <c r="K34" s="270"/>
      <c r="L34" s="270"/>
      <c r="M34" s="271"/>
      <c r="N34" s="14"/>
      <c r="Q34" s="1" t="b">
        <v>0</v>
      </c>
      <c r="R34" s="153">
        <v>0.1</v>
      </c>
    </row>
    <row r="35" spans="2:41" s="7" customFormat="1" ht="18" customHeight="1">
      <c r="B35" s="60"/>
      <c r="C35" s="70"/>
      <c r="D35" s="71" t="s">
        <v>283</v>
      </c>
      <c r="E35" s="248"/>
      <c r="F35" s="28"/>
      <c r="G35" s="269"/>
      <c r="H35" s="270"/>
      <c r="I35" s="270"/>
      <c r="J35" s="270"/>
      <c r="K35" s="270"/>
      <c r="L35" s="270"/>
      <c r="M35" s="271"/>
      <c r="N35" s="14"/>
      <c r="Q35" s="1" t="b">
        <v>0</v>
      </c>
      <c r="R35" s="153">
        <v>0.15</v>
      </c>
    </row>
    <row r="36" spans="2:41" s="7" customFormat="1" ht="18" customHeight="1">
      <c r="B36" s="60"/>
      <c r="C36" s="70"/>
      <c r="D36" s="71" t="s">
        <v>284</v>
      </c>
      <c r="E36" s="248"/>
      <c r="F36" s="28"/>
      <c r="G36" s="269"/>
      <c r="H36" s="270"/>
      <c r="I36" s="270"/>
      <c r="J36" s="270"/>
      <c r="K36" s="270"/>
      <c r="L36" s="270"/>
      <c r="M36" s="271"/>
      <c r="N36" s="14"/>
      <c r="Q36" s="1" t="b">
        <v>0</v>
      </c>
      <c r="R36" s="153">
        <v>0.2</v>
      </c>
    </row>
    <row r="37" spans="2:41" s="7" customFormat="1" ht="18" customHeight="1">
      <c r="B37" s="60"/>
      <c r="C37" s="70"/>
      <c r="D37" s="71" t="s">
        <v>44</v>
      </c>
      <c r="E37" s="248"/>
      <c r="F37" s="28"/>
      <c r="G37" s="269"/>
      <c r="H37" s="270"/>
      <c r="I37" s="270"/>
      <c r="J37" s="270"/>
      <c r="K37" s="270"/>
      <c r="L37" s="270"/>
      <c r="M37" s="271"/>
      <c r="N37" s="14"/>
      <c r="Q37" s="1" t="b">
        <v>0</v>
      </c>
      <c r="R37" s="153">
        <v>0.25</v>
      </c>
    </row>
    <row r="38" spans="2:41" s="7" customFormat="1" ht="18" customHeight="1">
      <c r="B38" s="60"/>
      <c r="C38" s="70"/>
      <c r="D38" s="71" t="s">
        <v>10</v>
      </c>
      <c r="E38" s="248"/>
      <c r="F38" s="28"/>
      <c r="G38" s="269"/>
      <c r="H38" s="270"/>
      <c r="I38" s="270"/>
      <c r="J38" s="270"/>
      <c r="K38" s="270"/>
      <c r="L38" s="270"/>
      <c r="M38" s="271"/>
      <c r="N38" s="14"/>
      <c r="Q38" s="1" t="b">
        <v>0</v>
      </c>
      <c r="R38" s="153">
        <v>0.3</v>
      </c>
    </row>
    <row r="39" spans="2:41" s="7" customFormat="1" ht="18" customHeight="1">
      <c r="B39" s="60"/>
      <c r="C39" s="70"/>
      <c r="D39" s="71" t="s">
        <v>188</v>
      </c>
      <c r="E39" s="248"/>
      <c r="F39" s="28"/>
      <c r="G39" s="269"/>
      <c r="H39" s="270"/>
      <c r="I39" s="270"/>
      <c r="J39" s="270"/>
      <c r="K39" s="270"/>
      <c r="L39" s="270"/>
      <c r="M39" s="271"/>
      <c r="N39" s="14"/>
      <c r="Q39" s="1" t="b">
        <v>0</v>
      </c>
      <c r="R39" s="153">
        <v>0.35</v>
      </c>
    </row>
    <row r="40" spans="2:41" s="7" customFormat="1" ht="18" customHeight="1">
      <c r="B40" s="60"/>
      <c r="C40" s="70"/>
      <c r="D40" s="71" t="s">
        <v>37</v>
      </c>
      <c r="E40" s="248"/>
      <c r="F40" s="28"/>
      <c r="G40" s="269"/>
      <c r="H40" s="270"/>
      <c r="I40" s="270"/>
      <c r="J40" s="270"/>
      <c r="K40" s="270"/>
      <c r="L40" s="270"/>
      <c r="M40" s="271"/>
      <c r="N40" s="14"/>
      <c r="Q40" s="1" t="b">
        <v>0</v>
      </c>
      <c r="R40" s="153">
        <v>0.4</v>
      </c>
      <c r="S40" s="72"/>
      <c r="T40" s="72"/>
    </row>
    <row r="41" spans="2:41" s="7" customFormat="1" ht="18" customHeight="1">
      <c r="B41" s="60"/>
      <c r="C41" s="70"/>
      <c r="D41" s="71" t="s">
        <v>38</v>
      </c>
      <c r="E41" s="248"/>
      <c r="F41" s="28"/>
      <c r="G41" s="269"/>
      <c r="H41" s="270"/>
      <c r="I41" s="270"/>
      <c r="J41" s="270"/>
      <c r="K41" s="270"/>
      <c r="L41" s="270"/>
      <c r="M41" s="271"/>
      <c r="N41" s="14"/>
      <c r="Q41" s="1" t="b">
        <v>0</v>
      </c>
      <c r="R41" s="153">
        <v>0.45</v>
      </c>
      <c r="S41" s="72"/>
      <c r="T41" s="72"/>
    </row>
    <row r="42" spans="2:41" s="7" customFormat="1" ht="18" customHeight="1">
      <c r="B42" s="60"/>
      <c r="C42" s="70"/>
      <c r="D42" s="71" t="s">
        <v>126</v>
      </c>
      <c r="E42" s="248"/>
      <c r="F42" s="28"/>
      <c r="G42" s="269"/>
      <c r="H42" s="270"/>
      <c r="I42" s="270"/>
      <c r="J42" s="270"/>
      <c r="K42" s="270"/>
      <c r="L42" s="270"/>
      <c r="M42" s="271"/>
      <c r="N42" s="14"/>
      <c r="Q42" s="1" t="b">
        <v>0</v>
      </c>
      <c r="R42" s="153">
        <v>0.5</v>
      </c>
      <c r="S42" s="72"/>
      <c r="T42" s="72"/>
    </row>
    <row r="43" spans="2:41" s="7" customFormat="1" ht="18" customHeight="1">
      <c r="B43" s="60"/>
      <c r="C43" s="70"/>
      <c r="D43" s="71" t="s">
        <v>189</v>
      </c>
      <c r="E43" s="248"/>
      <c r="F43" s="28"/>
      <c r="G43" s="269"/>
      <c r="H43" s="270"/>
      <c r="I43" s="270"/>
      <c r="J43" s="270"/>
      <c r="K43" s="270"/>
      <c r="L43" s="270"/>
      <c r="M43" s="271"/>
      <c r="N43" s="14"/>
      <c r="Q43" s="1" t="b">
        <v>0</v>
      </c>
      <c r="R43" s="153">
        <v>0.55000000000000004</v>
      </c>
      <c r="S43" s="72"/>
      <c r="T43" s="72"/>
    </row>
    <row r="44" spans="2:41" s="7" customFormat="1" ht="18" customHeight="1">
      <c r="B44" s="60"/>
      <c r="C44" s="70"/>
      <c r="D44" s="221" t="s">
        <v>632</v>
      </c>
      <c r="E44" s="248"/>
      <c r="F44" s="28"/>
      <c r="G44" s="269"/>
      <c r="H44" s="270"/>
      <c r="I44" s="270"/>
      <c r="J44" s="270"/>
      <c r="K44" s="270"/>
      <c r="L44" s="270"/>
      <c r="M44" s="271"/>
      <c r="N44" s="14"/>
      <c r="Q44" s="1" t="b">
        <v>0</v>
      </c>
      <c r="R44" s="153">
        <v>0.6</v>
      </c>
      <c r="S44" s="72"/>
      <c r="T44" s="72"/>
    </row>
    <row r="45" spans="2:41" s="7" customFormat="1" ht="18" customHeight="1">
      <c r="B45" s="60"/>
      <c r="C45" s="70"/>
      <c r="D45" s="71" t="s">
        <v>234</v>
      </c>
      <c r="E45" s="248"/>
      <c r="F45" s="28"/>
      <c r="G45" s="269"/>
      <c r="H45" s="270"/>
      <c r="I45" s="270"/>
      <c r="J45" s="270"/>
      <c r="K45" s="270"/>
      <c r="L45" s="270"/>
      <c r="M45" s="271"/>
      <c r="N45" s="14"/>
      <c r="Q45" s="1" t="b">
        <v>0</v>
      </c>
      <c r="R45" s="153">
        <v>0.65</v>
      </c>
      <c r="S45" s="72"/>
      <c r="T45" s="72"/>
    </row>
    <row r="46" spans="2:41" s="7" customFormat="1" ht="6" customHeight="1">
      <c r="B46" s="60"/>
      <c r="C46" s="73"/>
      <c r="D46" s="73"/>
      <c r="E46" s="73"/>
      <c r="F46" s="62"/>
      <c r="G46" s="62"/>
      <c r="H46" s="62"/>
      <c r="I46" s="59"/>
      <c r="J46" s="62"/>
      <c r="K46" s="62"/>
      <c r="L46" s="62"/>
      <c r="M46" s="62"/>
      <c r="N46" s="14"/>
      <c r="R46" s="153">
        <v>0.7</v>
      </c>
    </row>
    <row r="47" spans="2:41" s="66" customFormat="1">
      <c r="B47" s="64"/>
      <c r="C47" s="249" t="s">
        <v>657</v>
      </c>
      <c r="D47" s="23"/>
      <c r="E47" s="65"/>
      <c r="F47" s="65"/>
      <c r="G47" s="65"/>
      <c r="H47" s="65"/>
      <c r="I47" s="23"/>
      <c r="J47" s="65"/>
      <c r="K47" s="65"/>
      <c r="L47" s="65"/>
      <c r="M47" s="65"/>
      <c r="N47" s="14"/>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row>
    <row r="48" spans="2:41" s="66" customFormat="1">
      <c r="B48" s="64"/>
      <c r="C48" s="249" t="s">
        <v>417</v>
      </c>
      <c r="D48" s="23"/>
      <c r="E48" s="65"/>
      <c r="F48" s="65"/>
      <c r="G48" s="65"/>
      <c r="H48" s="65"/>
      <c r="I48" s="23"/>
      <c r="J48" s="65"/>
      <c r="K48" s="65"/>
      <c r="L48" s="65"/>
      <c r="M48" s="65"/>
      <c r="N48" s="14"/>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row>
    <row r="49" spans="2:41" s="66" customFormat="1" ht="16.5" customHeight="1">
      <c r="B49" s="64"/>
      <c r="C49" s="165" t="s">
        <v>16</v>
      </c>
      <c r="D49" s="261" t="s">
        <v>650</v>
      </c>
      <c r="E49" s="261"/>
      <c r="F49" s="261"/>
      <c r="G49" s="261"/>
      <c r="H49" s="261"/>
      <c r="I49" s="261"/>
      <c r="J49" s="261"/>
      <c r="K49" s="261"/>
      <c r="L49" s="261"/>
      <c r="M49" s="261"/>
      <c r="N49" s="14"/>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row>
    <row r="50" spans="2:41" s="66" customFormat="1" ht="16.5" customHeight="1">
      <c r="B50" s="64"/>
      <c r="C50" s="74"/>
      <c r="D50" s="261"/>
      <c r="E50" s="261"/>
      <c r="F50" s="261"/>
      <c r="G50" s="261"/>
      <c r="H50" s="261"/>
      <c r="I50" s="261"/>
      <c r="J50" s="261"/>
      <c r="K50" s="261"/>
      <c r="L50" s="261"/>
      <c r="M50" s="261"/>
      <c r="N50" s="14"/>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row>
    <row r="51" spans="2:41" s="21" customFormat="1">
      <c r="B51" s="15"/>
      <c r="C51" s="67"/>
      <c r="D51" s="266"/>
      <c r="E51" s="266"/>
      <c r="F51" s="266"/>
      <c r="G51" s="266"/>
      <c r="H51" s="266"/>
      <c r="I51" s="266"/>
      <c r="J51" s="266"/>
      <c r="K51" s="266"/>
      <c r="L51" s="266"/>
      <c r="M51" s="266"/>
      <c r="N51" s="14"/>
      <c r="O51" s="7"/>
      <c r="P51" s="7"/>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row>
    <row r="52" spans="2:41" s="170" customFormat="1" ht="18.75" customHeight="1">
      <c r="B52" s="166"/>
      <c r="C52" s="171" t="s">
        <v>433</v>
      </c>
      <c r="D52" s="262" t="s">
        <v>434</v>
      </c>
      <c r="E52" s="262"/>
      <c r="F52" s="262"/>
      <c r="G52" s="262"/>
      <c r="H52" s="171" t="s">
        <v>433</v>
      </c>
      <c r="I52" s="262" t="s">
        <v>434</v>
      </c>
      <c r="J52" s="262"/>
      <c r="K52" s="262"/>
      <c r="L52" s="262"/>
      <c r="M52" s="262"/>
      <c r="N52" s="167"/>
      <c r="O52" s="168"/>
      <c r="P52" s="168"/>
      <c r="Q52" s="169"/>
      <c r="R52" s="169"/>
      <c r="S52" s="169"/>
      <c r="T52" s="169"/>
      <c r="U52" s="169"/>
      <c r="V52" s="169"/>
      <c r="W52" s="169"/>
      <c r="X52" s="169"/>
      <c r="Y52" s="169"/>
      <c r="Z52" s="169"/>
      <c r="AA52" s="169"/>
      <c r="AB52" s="169"/>
      <c r="AC52" s="169"/>
      <c r="AD52" s="169"/>
      <c r="AE52" s="169"/>
      <c r="AF52" s="169"/>
      <c r="AG52" s="169"/>
      <c r="AH52" s="169"/>
      <c r="AI52" s="169"/>
      <c r="AJ52" s="169"/>
      <c r="AK52" s="169"/>
      <c r="AL52" s="169"/>
      <c r="AM52" s="169"/>
      <c r="AN52" s="169"/>
      <c r="AO52" s="169"/>
    </row>
    <row r="53" spans="2:41" s="21" customFormat="1">
      <c r="B53" s="15"/>
      <c r="C53" s="172">
        <v>1</v>
      </c>
      <c r="D53" s="264"/>
      <c r="E53" s="264"/>
      <c r="F53" s="264"/>
      <c r="G53" s="264"/>
      <c r="H53" s="172">
        <v>6</v>
      </c>
      <c r="I53" s="264"/>
      <c r="J53" s="264"/>
      <c r="K53" s="264"/>
      <c r="L53" s="264"/>
      <c r="M53" s="264"/>
      <c r="N53" s="14"/>
      <c r="O53" s="7"/>
      <c r="P53" s="7"/>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row>
    <row r="54" spans="2:41" s="21" customFormat="1">
      <c r="B54" s="15"/>
      <c r="C54" s="172">
        <v>2</v>
      </c>
      <c r="D54" s="264"/>
      <c r="E54" s="264"/>
      <c r="F54" s="264"/>
      <c r="G54" s="264"/>
      <c r="H54" s="172">
        <v>7</v>
      </c>
      <c r="I54" s="264"/>
      <c r="J54" s="264"/>
      <c r="K54" s="264"/>
      <c r="L54" s="264"/>
      <c r="M54" s="264"/>
      <c r="N54" s="14"/>
      <c r="O54" s="7"/>
      <c r="P54" s="7"/>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row>
    <row r="55" spans="2:41" s="21" customFormat="1">
      <c r="B55" s="15"/>
      <c r="C55" s="172">
        <v>3</v>
      </c>
      <c r="D55" s="264"/>
      <c r="E55" s="264"/>
      <c r="F55" s="264"/>
      <c r="G55" s="264"/>
      <c r="H55" s="172">
        <v>8</v>
      </c>
      <c r="I55" s="264"/>
      <c r="J55" s="264"/>
      <c r="K55" s="264"/>
      <c r="L55" s="264"/>
      <c r="M55" s="264"/>
      <c r="N55" s="14"/>
      <c r="O55" s="7"/>
      <c r="P55" s="7"/>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row>
    <row r="56" spans="2:41" s="21" customFormat="1">
      <c r="B56" s="15"/>
      <c r="C56" s="172">
        <v>4</v>
      </c>
      <c r="D56" s="264"/>
      <c r="E56" s="264"/>
      <c r="F56" s="264"/>
      <c r="G56" s="264"/>
      <c r="H56" s="172">
        <v>9</v>
      </c>
      <c r="I56" s="264"/>
      <c r="J56" s="264"/>
      <c r="K56" s="264"/>
      <c r="L56" s="264"/>
      <c r="M56" s="264"/>
      <c r="N56" s="14"/>
      <c r="O56" s="7"/>
      <c r="P56" s="7"/>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row>
    <row r="57" spans="2:41" s="21" customFormat="1">
      <c r="B57" s="15"/>
      <c r="C57" s="172">
        <v>5</v>
      </c>
      <c r="D57" s="264"/>
      <c r="E57" s="264"/>
      <c r="F57" s="264"/>
      <c r="G57" s="264"/>
      <c r="H57" s="172">
        <v>10</v>
      </c>
      <c r="I57" s="264"/>
      <c r="J57" s="264"/>
      <c r="K57" s="264"/>
      <c r="L57" s="264"/>
      <c r="M57" s="264"/>
      <c r="N57" s="14"/>
      <c r="O57" s="7"/>
      <c r="P57" s="7"/>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row>
    <row r="58" spans="2:41" s="21" customFormat="1">
      <c r="B58" s="15"/>
      <c r="C58" s="265" t="s">
        <v>436</v>
      </c>
      <c r="D58" s="265"/>
      <c r="E58" s="265"/>
      <c r="F58" s="265"/>
      <c r="G58" s="265"/>
      <c r="H58" s="265"/>
      <c r="I58" s="265"/>
      <c r="J58" s="265"/>
      <c r="K58" s="265"/>
      <c r="L58" s="265"/>
      <c r="M58" s="265"/>
      <c r="N58" s="14"/>
      <c r="O58" s="7"/>
      <c r="P58" s="7"/>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row>
    <row r="59" spans="2:41" s="21" customFormat="1">
      <c r="B59" s="15"/>
      <c r="C59" s="265"/>
      <c r="D59" s="265"/>
      <c r="E59" s="265"/>
      <c r="F59" s="265"/>
      <c r="G59" s="265"/>
      <c r="H59" s="265"/>
      <c r="I59" s="265"/>
      <c r="J59" s="265"/>
      <c r="K59" s="265"/>
      <c r="L59" s="265"/>
      <c r="M59" s="265"/>
      <c r="N59" s="14"/>
      <c r="O59" s="7"/>
      <c r="P59" s="7"/>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row>
    <row r="60" spans="2:41" s="21" customFormat="1">
      <c r="B60" s="15"/>
      <c r="C60" s="265"/>
      <c r="D60" s="265"/>
      <c r="E60" s="265"/>
      <c r="F60" s="265"/>
      <c r="G60" s="265"/>
      <c r="H60" s="265"/>
      <c r="I60" s="265"/>
      <c r="J60" s="265"/>
      <c r="K60" s="265"/>
      <c r="L60" s="265"/>
      <c r="M60" s="265"/>
      <c r="N60" s="14"/>
      <c r="O60" s="7"/>
      <c r="P60" s="7"/>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row>
    <row r="61" spans="2:41" s="21" customFormat="1" ht="9" customHeight="1">
      <c r="B61" s="15"/>
      <c r="C61" s="67"/>
      <c r="D61" s="157"/>
      <c r="E61" s="157"/>
      <c r="F61" s="157"/>
      <c r="G61" s="157"/>
      <c r="H61" s="157"/>
      <c r="I61" s="157"/>
      <c r="J61" s="157"/>
      <c r="K61" s="157"/>
      <c r="L61" s="240"/>
      <c r="M61" s="236"/>
      <c r="N61" s="14"/>
      <c r="O61" s="7"/>
      <c r="P61" s="7"/>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row>
    <row r="62" spans="2:41" s="66" customFormat="1">
      <c r="B62" s="64"/>
      <c r="C62" s="249" t="s">
        <v>437</v>
      </c>
      <c r="D62" s="23"/>
      <c r="E62" s="65"/>
      <c r="F62" s="65"/>
      <c r="G62" s="65"/>
      <c r="H62" s="65"/>
      <c r="I62" s="23"/>
      <c r="J62" s="65"/>
      <c r="K62" s="65"/>
      <c r="L62" s="65"/>
      <c r="M62" s="65"/>
      <c r="N62" s="14"/>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row>
    <row r="63" spans="2:41" s="66" customFormat="1" ht="15.75" customHeight="1">
      <c r="B63" s="64"/>
      <c r="C63" s="165" t="s">
        <v>16</v>
      </c>
      <c r="D63" s="261" t="s">
        <v>651</v>
      </c>
      <c r="E63" s="261"/>
      <c r="F63" s="261"/>
      <c r="G63" s="261"/>
      <c r="H63" s="261"/>
      <c r="I63" s="261"/>
      <c r="J63" s="261"/>
      <c r="K63" s="261"/>
      <c r="L63" s="261"/>
      <c r="M63" s="261"/>
      <c r="N63" s="14"/>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row>
    <row r="64" spans="2:41" s="66" customFormat="1" ht="15.75" customHeight="1">
      <c r="B64" s="64"/>
      <c r="C64" s="74"/>
      <c r="D64" s="261"/>
      <c r="E64" s="261"/>
      <c r="F64" s="261"/>
      <c r="G64" s="261"/>
      <c r="H64" s="261"/>
      <c r="I64" s="261"/>
      <c r="J64" s="261"/>
      <c r="K64" s="261"/>
      <c r="L64" s="261"/>
      <c r="M64" s="261"/>
      <c r="N64" s="14"/>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row>
    <row r="65" spans="2:41" s="21" customFormat="1" ht="15.75" customHeight="1">
      <c r="B65" s="15"/>
      <c r="C65" s="67"/>
      <c r="D65" s="266"/>
      <c r="E65" s="266"/>
      <c r="F65" s="266"/>
      <c r="G65" s="266"/>
      <c r="H65" s="266"/>
      <c r="I65" s="266"/>
      <c r="J65" s="266"/>
      <c r="K65" s="266"/>
      <c r="L65" s="266"/>
      <c r="M65" s="266"/>
      <c r="N65" s="14"/>
      <c r="O65" s="7"/>
      <c r="P65" s="7"/>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row>
    <row r="66" spans="2:41" s="170" customFormat="1" ht="18.75" customHeight="1">
      <c r="B66" s="166"/>
      <c r="C66" s="171" t="s">
        <v>433</v>
      </c>
      <c r="D66" s="262" t="s">
        <v>434</v>
      </c>
      <c r="E66" s="262"/>
      <c r="F66" s="262"/>
      <c r="G66" s="262"/>
      <c r="H66" s="171" t="s">
        <v>433</v>
      </c>
      <c r="I66" s="262" t="s">
        <v>434</v>
      </c>
      <c r="J66" s="262"/>
      <c r="K66" s="262"/>
      <c r="L66" s="262"/>
      <c r="M66" s="262"/>
      <c r="N66" s="167"/>
      <c r="O66" s="168"/>
      <c r="P66" s="168"/>
      <c r="Q66" s="169"/>
      <c r="R66" s="169"/>
      <c r="S66" s="169"/>
      <c r="T66" s="169"/>
      <c r="U66" s="169"/>
      <c r="V66" s="169"/>
      <c r="W66" s="169"/>
      <c r="X66" s="169"/>
      <c r="Y66" s="169"/>
      <c r="Z66" s="169"/>
      <c r="AA66" s="169"/>
      <c r="AB66" s="169"/>
      <c r="AC66" s="169"/>
      <c r="AD66" s="169"/>
      <c r="AE66" s="169"/>
      <c r="AF66" s="169"/>
      <c r="AG66" s="169"/>
      <c r="AH66" s="169"/>
      <c r="AI66" s="169"/>
      <c r="AJ66" s="169"/>
      <c r="AK66" s="169"/>
      <c r="AL66" s="169"/>
      <c r="AM66" s="169"/>
      <c r="AN66" s="169"/>
      <c r="AO66" s="169"/>
    </row>
    <row r="67" spans="2:41" s="21" customFormat="1">
      <c r="B67" s="15"/>
      <c r="C67" s="172">
        <v>1</v>
      </c>
      <c r="D67" s="264"/>
      <c r="E67" s="264"/>
      <c r="F67" s="264"/>
      <c r="G67" s="264"/>
      <c r="H67" s="172">
        <v>11</v>
      </c>
      <c r="I67" s="264"/>
      <c r="J67" s="264"/>
      <c r="K67" s="264"/>
      <c r="L67" s="264"/>
      <c r="M67" s="264"/>
      <c r="N67" s="14"/>
      <c r="O67" s="7"/>
      <c r="P67" s="7"/>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row>
    <row r="68" spans="2:41" s="21" customFormat="1">
      <c r="B68" s="15"/>
      <c r="C68" s="172">
        <v>2</v>
      </c>
      <c r="D68" s="264"/>
      <c r="E68" s="264"/>
      <c r="F68" s="264"/>
      <c r="G68" s="264"/>
      <c r="H68" s="172">
        <v>12</v>
      </c>
      <c r="I68" s="264"/>
      <c r="J68" s="264"/>
      <c r="K68" s="264"/>
      <c r="L68" s="264"/>
      <c r="M68" s="264"/>
      <c r="N68" s="14"/>
      <c r="O68" s="7"/>
      <c r="P68" s="7"/>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row>
    <row r="69" spans="2:41" s="21" customFormat="1">
      <c r="B69" s="15"/>
      <c r="C69" s="172">
        <v>3</v>
      </c>
      <c r="D69" s="264"/>
      <c r="E69" s="264"/>
      <c r="F69" s="264"/>
      <c r="G69" s="264"/>
      <c r="H69" s="172">
        <v>13</v>
      </c>
      <c r="I69" s="264"/>
      <c r="J69" s="264"/>
      <c r="K69" s="264"/>
      <c r="L69" s="264"/>
      <c r="M69" s="264"/>
      <c r="N69" s="14"/>
      <c r="O69" s="7"/>
      <c r="P69" s="7"/>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row>
    <row r="70" spans="2:41" s="21" customFormat="1">
      <c r="B70" s="15"/>
      <c r="C70" s="172">
        <v>4</v>
      </c>
      <c r="D70" s="264"/>
      <c r="E70" s="264"/>
      <c r="F70" s="264"/>
      <c r="G70" s="264"/>
      <c r="H70" s="172">
        <v>14</v>
      </c>
      <c r="I70" s="264"/>
      <c r="J70" s="264"/>
      <c r="K70" s="264"/>
      <c r="L70" s="264"/>
      <c r="M70" s="264"/>
      <c r="N70" s="14"/>
      <c r="O70" s="7"/>
      <c r="P70" s="7"/>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row>
    <row r="71" spans="2:41" s="21" customFormat="1">
      <c r="B71" s="15"/>
      <c r="C71" s="172">
        <v>5</v>
      </c>
      <c r="D71" s="264"/>
      <c r="E71" s="264"/>
      <c r="F71" s="264"/>
      <c r="G71" s="264"/>
      <c r="H71" s="172">
        <v>15</v>
      </c>
      <c r="I71" s="264"/>
      <c r="J71" s="264"/>
      <c r="K71" s="264"/>
      <c r="L71" s="264"/>
      <c r="M71" s="264"/>
      <c r="N71" s="14"/>
      <c r="O71" s="7"/>
      <c r="P71" s="7"/>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row>
    <row r="72" spans="2:41" s="21" customFormat="1">
      <c r="B72" s="15"/>
      <c r="C72" s="172">
        <v>6</v>
      </c>
      <c r="D72" s="264"/>
      <c r="E72" s="264"/>
      <c r="F72" s="264"/>
      <c r="G72" s="264"/>
      <c r="H72" s="172">
        <v>16</v>
      </c>
      <c r="I72" s="264"/>
      <c r="J72" s="264"/>
      <c r="K72" s="264"/>
      <c r="L72" s="264"/>
      <c r="M72" s="264"/>
      <c r="N72" s="14"/>
      <c r="O72" s="7"/>
      <c r="P72" s="7"/>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row>
    <row r="73" spans="2:41" s="21" customFormat="1">
      <c r="B73" s="15"/>
      <c r="C73" s="172">
        <v>7</v>
      </c>
      <c r="D73" s="264"/>
      <c r="E73" s="264"/>
      <c r="F73" s="264"/>
      <c r="G73" s="264"/>
      <c r="H73" s="172">
        <v>17</v>
      </c>
      <c r="I73" s="264"/>
      <c r="J73" s="264"/>
      <c r="K73" s="264"/>
      <c r="L73" s="264"/>
      <c r="M73" s="264"/>
      <c r="N73" s="14"/>
      <c r="O73" s="7"/>
      <c r="P73" s="7"/>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row>
    <row r="74" spans="2:41" s="21" customFormat="1">
      <c r="B74" s="15"/>
      <c r="C74" s="172">
        <v>8</v>
      </c>
      <c r="D74" s="264"/>
      <c r="E74" s="264"/>
      <c r="F74" s="264"/>
      <c r="G74" s="264"/>
      <c r="H74" s="172">
        <v>18</v>
      </c>
      <c r="I74" s="264"/>
      <c r="J74" s="264"/>
      <c r="K74" s="264"/>
      <c r="L74" s="264"/>
      <c r="M74" s="264"/>
      <c r="N74" s="14"/>
      <c r="O74" s="7"/>
      <c r="P74" s="7"/>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row>
    <row r="75" spans="2:41" s="21" customFormat="1">
      <c r="B75" s="15"/>
      <c r="C75" s="172">
        <v>9</v>
      </c>
      <c r="D75" s="264"/>
      <c r="E75" s="264"/>
      <c r="F75" s="264"/>
      <c r="G75" s="264"/>
      <c r="H75" s="172">
        <v>19</v>
      </c>
      <c r="I75" s="264"/>
      <c r="J75" s="264"/>
      <c r="K75" s="264"/>
      <c r="L75" s="264"/>
      <c r="M75" s="264"/>
      <c r="N75" s="14"/>
      <c r="O75" s="7"/>
      <c r="P75" s="7"/>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row>
    <row r="76" spans="2:41" s="21" customFormat="1">
      <c r="B76" s="15"/>
      <c r="C76" s="172">
        <v>10</v>
      </c>
      <c r="D76" s="264"/>
      <c r="E76" s="264"/>
      <c r="F76" s="264"/>
      <c r="G76" s="264"/>
      <c r="H76" s="172">
        <v>20</v>
      </c>
      <c r="I76" s="264"/>
      <c r="J76" s="264"/>
      <c r="K76" s="264"/>
      <c r="L76" s="264"/>
      <c r="M76" s="264"/>
      <c r="N76" s="14"/>
      <c r="O76" s="7"/>
      <c r="P76" s="7"/>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row>
    <row r="77" spans="2:41" s="21" customFormat="1">
      <c r="B77" s="15"/>
      <c r="C77" s="265" t="s">
        <v>436</v>
      </c>
      <c r="D77" s="265"/>
      <c r="E77" s="265"/>
      <c r="F77" s="265"/>
      <c r="G77" s="265"/>
      <c r="H77" s="265"/>
      <c r="I77" s="265"/>
      <c r="J77" s="265"/>
      <c r="K77" s="265"/>
      <c r="L77" s="265"/>
      <c r="M77" s="265"/>
      <c r="N77" s="14"/>
      <c r="O77" s="7"/>
      <c r="P77" s="7"/>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row>
    <row r="78" spans="2:41" s="21" customFormat="1">
      <c r="B78" s="15"/>
      <c r="C78" s="265"/>
      <c r="D78" s="265"/>
      <c r="E78" s="265"/>
      <c r="F78" s="265"/>
      <c r="G78" s="265"/>
      <c r="H78" s="265"/>
      <c r="I78" s="265"/>
      <c r="J78" s="265"/>
      <c r="K78" s="265"/>
      <c r="L78" s="265"/>
      <c r="M78" s="265"/>
      <c r="N78" s="14"/>
      <c r="O78" s="7"/>
      <c r="P78" s="7"/>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row>
    <row r="79" spans="2:41" s="21" customFormat="1">
      <c r="B79" s="15"/>
      <c r="C79" s="265"/>
      <c r="D79" s="265"/>
      <c r="E79" s="265"/>
      <c r="F79" s="265"/>
      <c r="G79" s="265"/>
      <c r="H79" s="265"/>
      <c r="I79" s="265"/>
      <c r="J79" s="265"/>
      <c r="K79" s="265"/>
      <c r="L79" s="265"/>
      <c r="M79" s="265"/>
      <c r="N79" s="14"/>
      <c r="O79" s="7"/>
      <c r="P79" s="7"/>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row>
    <row r="80" spans="2:41" s="21" customFormat="1" ht="5.25" customHeight="1">
      <c r="B80" s="15"/>
      <c r="C80" s="67"/>
      <c r="D80" s="182"/>
      <c r="E80" s="182"/>
      <c r="F80" s="182"/>
      <c r="G80" s="182"/>
      <c r="H80" s="182"/>
      <c r="I80" s="182"/>
      <c r="J80" s="182"/>
      <c r="K80" s="182"/>
      <c r="L80" s="240"/>
      <c r="M80" s="236"/>
      <c r="N80" s="14"/>
      <c r="O80" s="7"/>
      <c r="P80" s="7"/>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row>
    <row r="81" spans="2:43" s="66" customFormat="1">
      <c r="B81" s="64"/>
      <c r="C81" s="249" t="s">
        <v>435</v>
      </c>
      <c r="D81" s="23"/>
      <c r="E81" s="65"/>
      <c r="F81" s="65"/>
      <c r="G81" s="65"/>
      <c r="H81" s="65"/>
      <c r="I81" s="23"/>
      <c r="J81" s="65"/>
      <c r="K81" s="65"/>
      <c r="L81" s="65"/>
      <c r="M81" s="65"/>
      <c r="N81" s="14"/>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row>
    <row r="82" spans="2:43" s="66" customFormat="1" ht="16.5" customHeight="1">
      <c r="B82" s="64"/>
      <c r="C82" s="74" t="s">
        <v>277</v>
      </c>
      <c r="D82" s="268" t="s">
        <v>279</v>
      </c>
      <c r="E82" s="268"/>
      <c r="F82" s="268"/>
      <c r="G82" s="268"/>
      <c r="H82" s="268"/>
      <c r="I82" s="268"/>
      <c r="J82" s="268"/>
      <c r="K82" s="268"/>
      <c r="L82" s="268"/>
      <c r="M82" s="268"/>
      <c r="N82" s="14"/>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row>
    <row r="83" spans="2:43" s="66" customFormat="1" ht="16.5" customHeight="1">
      <c r="B83" s="64"/>
      <c r="C83" s="74" t="s">
        <v>275</v>
      </c>
      <c r="D83" s="261" t="s">
        <v>278</v>
      </c>
      <c r="E83" s="261"/>
      <c r="F83" s="261"/>
      <c r="G83" s="261"/>
      <c r="H83" s="261"/>
      <c r="I83" s="261"/>
      <c r="J83" s="261"/>
      <c r="K83" s="261"/>
      <c r="L83" s="261"/>
      <c r="M83" s="261"/>
      <c r="N83" s="14"/>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row>
    <row r="84" spans="2:43" s="66" customFormat="1" ht="16.5" customHeight="1">
      <c r="B84" s="64"/>
      <c r="C84" s="74" t="s">
        <v>275</v>
      </c>
      <c r="D84" s="268" t="s">
        <v>276</v>
      </c>
      <c r="E84" s="268"/>
      <c r="F84" s="268"/>
      <c r="G84" s="268"/>
      <c r="H84" s="268"/>
      <c r="I84" s="268"/>
      <c r="J84" s="268"/>
      <c r="K84" s="268"/>
      <c r="L84" s="268"/>
      <c r="M84" s="268"/>
      <c r="N84" s="14"/>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row>
    <row r="85" spans="2:43" s="66" customFormat="1" ht="16.5" customHeight="1">
      <c r="B85" s="64"/>
      <c r="C85" s="74"/>
      <c r="D85" s="290"/>
      <c r="E85" s="290"/>
      <c r="F85" s="290"/>
      <c r="G85" s="290"/>
      <c r="H85" s="290"/>
      <c r="I85" s="290"/>
      <c r="J85" s="290"/>
      <c r="K85" s="290"/>
      <c r="L85" s="290"/>
      <c r="M85" s="290"/>
      <c r="N85" s="14"/>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row>
    <row r="86" spans="2:43" s="77" customFormat="1" ht="25">
      <c r="B86" s="75"/>
      <c r="C86" s="244" t="s">
        <v>1</v>
      </c>
      <c r="D86" s="160" t="s">
        <v>186</v>
      </c>
      <c r="E86" s="267" t="s">
        <v>0</v>
      </c>
      <c r="F86" s="267"/>
      <c r="G86" s="267"/>
      <c r="H86" s="258" t="s">
        <v>169</v>
      </c>
      <c r="I86" s="258"/>
      <c r="J86" s="160" t="s">
        <v>204</v>
      </c>
      <c r="K86" s="246" t="s">
        <v>321</v>
      </c>
      <c r="L86" s="160" t="s">
        <v>645</v>
      </c>
      <c r="M86" s="245" t="s">
        <v>649</v>
      </c>
      <c r="N86" s="14"/>
      <c r="O86" s="76" t="s">
        <v>52</v>
      </c>
      <c r="P86" s="216" t="s">
        <v>620</v>
      </c>
      <c r="Q86" s="7" t="s">
        <v>410</v>
      </c>
      <c r="R86" s="7" t="s">
        <v>411</v>
      </c>
      <c r="S86" s="7" t="s">
        <v>412</v>
      </c>
      <c r="T86" s="7" t="s">
        <v>413</v>
      </c>
      <c r="U86" s="7" t="s">
        <v>414</v>
      </c>
      <c r="V86" s="7" t="s">
        <v>415</v>
      </c>
      <c r="W86" s="7"/>
      <c r="X86" s="260" t="s">
        <v>41</v>
      </c>
      <c r="Y86" s="260"/>
      <c r="Z86" s="260"/>
      <c r="AA86" s="260"/>
      <c r="AB86" s="260"/>
      <c r="AC86" s="260"/>
      <c r="AD86" s="260" t="s">
        <v>42</v>
      </c>
      <c r="AE86" s="260"/>
      <c r="AF86" s="260"/>
      <c r="AG86" s="260"/>
      <c r="AH86" s="260"/>
      <c r="AI86" s="260"/>
      <c r="AJ86" s="7"/>
      <c r="AK86" s="260" t="s">
        <v>170</v>
      </c>
      <c r="AL86" s="260"/>
      <c r="AM86" s="260"/>
      <c r="AN86" s="260"/>
      <c r="AO86" s="260"/>
      <c r="AQ86" s="77" t="s">
        <v>272</v>
      </c>
    </row>
    <row r="87" spans="2:43" s="77" customFormat="1" ht="29.25" customHeight="1">
      <c r="B87" s="75"/>
      <c r="C87" s="161">
        <f ca="1">IFERROR(OFFSET(C87,-1,0)+1,1)</f>
        <v>1</v>
      </c>
      <c r="D87" s="164" t="s">
        <v>30</v>
      </c>
      <c r="E87" s="253" t="s">
        <v>431</v>
      </c>
      <c r="F87" s="253"/>
      <c r="G87" s="253"/>
      <c r="H87" s="253"/>
      <c r="I87" s="253"/>
      <c r="J87" s="162"/>
      <c r="K87" s="163"/>
      <c r="L87" s="164" t="s">
        <v>646</v>
      </c>
      <c r="M87" s="243">
        <f>IF($AQ87=FALSE,"",$O87)</f>
        <v>1</v>
      </c>
      <c r="N87" s="14"/>
      <c r="O87" s="78">
        <f>IF(J87="",P87,IF(AQ87=FALSE,0,IFERROR(HLOOKUP(J87,Q87:$V$137,W87,FALSE),0)))</f>
        <v>1</v>
      </c>
      <c r="P87" s="78">
        <v>1</v>
      </c>
      <c r="Q87" s="225" t="s">
        <v>326</v>
      </c>
      <c r="R87" s="225" t="s">
        <v>327</v>
      </c>
      <c r="S87" s="225" t="s">
        <v>328</v>
      </c>
      <c r="T87" s="225" t="s">
        <v>329</v>
      </c>
      <c r="U87" s="225" t="s">
        <v>387</v>
      </c>
      <c r="V87" s="227"/>
      <c r="W87" s="7">
        <f t="shared" ref="W87:W118" si="0">ROW($W$137)-ROW(W87)+1</f>
        <v>51</v>
      </c>
      <c r="X87" s="79">
        <f>IF(Q87="","",COLUMN(X87)-COLUMN($X87)+1)</f>
        <v>1</v>
      </c>
      <c r="Y87" s="79">
        <f>IF(R87="","",COLUMN(Y87)-COLUMN($X87)+1)</f>
        <v>2</v>
      </c>
      <c r="Z87" s="79">
        <f t="shared" ref="Z87:AC102" si="1">IF(S87="","",COLUMN(Z87)-COLUMN($X87)+1)</f>
        <v>3</v>
      </c>
      <c r="AA87" s="79">
        <f t="shared" si="1"/>
        <v>4</v>
      </c>
      <c r="AB87" s="79">
        <f t="shared" si="1"/>
        <v>5</v>
      </c>
      <c r="AC87" s="79" t="str">
        <f>IF(V87="","",COLUMN(AC87)-COLUMN($X87)+1)</f>
        <v/>
      </c>
      <c r="AD87" s="80" t="str">
        <f>IF($AQ87=TRUE,IFERROR(INDEX($Q87:$V87,SMALL($X87:$AC87,COLUMN(AD87)-COLUMN($AD87)+1)),""),"")</f>
        <v>推進会議が月１回程度以上</v>
      </c>
      <c r="AE87" s="80" t="str">
        <f t="shared" ref="AE87:AI102" si="2">IF($AQ87=TRUE,IFERROR(INDEX($Q87:$V87,SMALL($X87:$AC87,COLUMN(AE87)-COLUMN($AD87)+1)),""),"")</f>
        <v>推進会議が3か月に１回程度</v>
      </c>
      <c r="AF87" s="80" t="str">
        <f t="shared" si="2"/>
        <v>推進会議が年に1回程度</v>
      </c>
      <c r="AG87" s="80" t="str">
        <f t="shared" si="2"/>
        <v>担当者会議が３か月に１回程度以上</v>
      </c>
      <c r="AH87" s="80" t="str">
        <f t="shared" si="2"/>
        <v>実施（把握）していない</v>
      </c>
      <c r="AI87" s="80" t="str">
        <f t="shared" si="2"/>
        <v/>
      </c>
      <c r="AJ87" s="7"/>
      <c r="AK87" s="80" t="s">
        <v>235</v>
      </c>
      <c r="AL87" s="80" t="s">
        <v>171</v>
      </c>
      <c r="AM87" s="80"/>
      <c r="AN87" s="80"/>
      <c r="AO87" s="80"/>
      <c r="AQ87" s="77" t="b">
        <f t="shared" ref="AQ87:AQ94" si="3">IFERROR(INDEX($Q$32:$Q$45,MATCH(D87,$D$32:$D$45,0)),TRUE)</f>
        <v>1</v>
      </c>
    </row>
    <row r="88" spans="2:43" s="77" customFormat="1" ht="29.25" customHeight="1">
      <c r="B88" s="75"/>
      <c r="C88" s="161">
        <f ca="1">IFERROR(OFFSET(C88,-1,0)+1,1)</f>
        <v>2</v>
      </c>
      <c r="D88" s="164" t="s">
        <v>30</v>
      </c>
      <c r="E88" s="253" t="s">
        <v>432</v>
      </c>
      <c r="F88" s="253"/>
      <c r="G88" s="253"/>
      <c r="H88" s="253"/>
      <c r="I88" s="253"/>
      <c r="J88" s="162"/>
      <c r="K88" s="163"/>
      <c r="L88" s="164" t="s">
        <v>646</v>
      </c>
      <c r="M88" s="243">
        <f t="shared" ref="M88:M136" si="4">IF($AQ88=FALSE,"",$O88)</f>
        <v>1</v>
      </c>
      <c r="N88" s="14"/>
      <c r="O88" s="78">
        <f>IF(J88="",P88,IF(AQ88=FALSE,0,IFERROR(HLOOKUP(J88,Q88:$V$137,W88,FALSE),0)))</f>
        <v>1</v>
      </c>
      <c r="P88" s="78">
        <v>1</v>
      </c>
      <c r="Q88" s="224" t="s">
        <v>330</v>
      </c>
      <c r="R88" s="224" t="s">
        <v>451</v>
      </c>
      <c r="S88" s="228" t="s">
        <v>453</v>
      </c>
      <c r="T88" s="228" t="s">
        <v>331</v>
      </c>
      <c r="U88" s="224" t="s">
        <v>456</v>
      </c>
      <c r="V88" s="227"/>
      <c r="W88" s="7">
        <f t="shared" si="0"/>
        <v>50</v>
      </c>
      <c r="X88" s="79">
        <f t="shared" ref="X88:AC136" si="5">IF(Q88="","",COLUMN(X88)-COLUMN($X88)+1)</f>
        <v>1</v>
      </c>
      <c r="Y88" s="79">
        <f t="shared" si="5"/>
        <v>2</v>
      </c>
      <c r="Z88" s="79">
        <f t="shared" si="1"/>
        <v>3</v>
      </c>
      <c r="AA88" s="79">
        <f t="shared" si="1"/>
        <v>4</v>
      </c>
      <c r="AB88" s="79">
        <f t="shared" si="1"/>
        <v>5</v>
      </c>
      <c r="AC88" s="79" t="str">
        <f t="shared" si="1"/>
        <v/>
      </c>
      <c r="AD88" s="80" t="str">
        <f t="shared" ref="AD88:AI103" si="6">IF($AQ88=TRUE,IFERROR(INDEX($Q88:$V88,SMALL($X88:$AC88,COLUMN(AD88)-COLUMN($AD88)+1)),""),"")</f>
        <v>詳細な改善計画の効果検証・見直し</v>
      </c>
      <c r="AE88" s="80" t="str">
        <f t="shared" si="2"/>
        <v>詳細な改善計画の実施</v>
      </c>
      <c r="AF88" s="80" t="str">
        <f t="shared" si="2"/>
        <v>詳細な改善計画の策定</v>
      </c>
      <c r="AG88" s="80" t="str">
        <f t="shared" si="2"/>
        <v>計画書の情報共有</v>
      </c>
      <c r="AH88" s="80" t="str">
        <f t="shared" si="2"/>
        <v>計画書の提出のみ</v>
      </c>
      <c r="AI88" s="80" t="str">
        <f t="shared" si="2"/>
        <v/>
      </c>
      <c r="AJ88" s="7"/>
      <c r="AK88" s="80" t="s">
        <v>235</v>
      </c>
      <c r="AL88" s="80" t="s">
        <v>171</v>
      </c>
      <c r="AM88" s="80"/>
      <c r="AN88" s="80"/>
      <c r="AO88" s="80"/>
      <c r="AQ88" s="77" t="b">
        <f t="shared" si="3"/>
        <v>1</v>
      </c>
    </row>
    <row r="89" spans="2:43" s="77" customFormat="1" ht="29.25" customHeight="1">
      <c r="B89" s="75"/>
      <c r="C89" s="161">
        <f t="shared" ref="C89:C136" ca="1" si="7">IFERROR(OFFSET(C89,-1,0)+1,1)</f>
        <v>3</v>
      </c>
      <c r="D89" s="164" t="s">
        <v>30</v>
      </c>
      <c r="E89" s="253" t="s">
        <v>200</v>
      </c>
      <c r="F89" s="253"/>
      <c r="G89" s="253"/>
      <c r="H89" s="253"/>
      <c r="I89" s="253"/>
      <c r="J89" s="162"/>
      <c r="K89" s="163"/>
      <c r="L89" s="164" t="s">
        <v>646</v>
      </c>
      <c r="M89" s="243">
        <f t="shared" si="4"/>
        <v>1</v>
      </c>
      <c r="N89" s="14"/>
      <c r="O89" s="78">
        <f>IF(J89="",P89,IF(AQ89=FALSE,0,IFERROR(HLOOKUP(J89,Q89:$V$137,W89,FALSE),0)))</f>
        <v>1</v>
      </c>
      <c r="P89" s="78">
        <f t="shared" ref="P89:P136" si="8">IF(AND(AQ89,J89=""),1,0)</f>
        <v>1</v>
      </c>
      <c r="Q89" s="224" t="s">
        <v>332</v>
      </c>
      <c r="R89" s="224" t="s">
        <v>525</v>
      </c>
      <c r="S89" s="224" t="s">
        <v>333</v>
      </c>
      <c r="T89" s="224"/>
      <c r="U89" s="225" t="s">
        <v>387</v>
      </c>
      <c r="V89" s="227"/>
      <c r="W89" s="7">
        <f t="shared" si="0"/>
        <v>49</v>
      </c>
      <c r="X89" s="79">
        <f t="shared" si="5"/>
        <v>1</v>
      </c>
      <c r="Y89" s="79">
        <f t="shared" si="5"/>
        <v>2</v>
      </c>
      <c r="Z89" s="79">
        <f t="shared" si="1"/>
        <v>3</v>
      </c>
      <c r="AA89" s="79" t="str">
        <f t="shared" si="1"/>
        <v/>
      </c>
      <c r="AB89" s="79">
        <f t="shared" si="1"/>
        <v>5</v>
      </c>
      <c r="AC89" s="79" t="str">
        <f t="shared" si="1"/>
        <v/>
      </c>
      <c r="AD89" s="80" t="str">
        <f t="shared" si="6"/>
        <v>台帳を活用している</v>
      </c>
      <c r="AE89" s="80" t="str">
        <f t="shared" si="2"/>
        <v>台帳を整備している</v>
      </c>
      <c r="AF89" s="80" t="str">
        <f t="shared" si="2"/>
        <v>設備の状況を把握できる</v>
      </c>
      <c r="AG89" s="80" t="str">
        <f t="shared" si="2"/>
        <v>実施（把握）していない</v>
      </c>
      <c r="AH89" s="80" t="str">
        <f t="shared" si="2"/>
        <v/>
      </c>
      <c r="AI89" s="80" t="str">
        <f t="shared" si="2"/>
        <v/>
      </c>
      <c r="AJ89" s="7"/>
      <c r="AK89" s="80" t="s">
        <v>235</v>
      </c>
      <c r="AL89" s="80" t="s">
        <v>171</v>
      </c>
      <c r="AM89" s="80"/>
      <c r="AN89" s="80"/>
      <c r="AO89" s="80"/>
      <c r="AQ89" s="77" t="b">
        <f t="shared" si="3"/>
        <v>1</v>
      </c>
    </row>
    <row r="90" spans="2:43" s="77" customFormat="1" ht="29.25" customHeight="1">
      <c r="B90" s="75"/>
      <c r="C90" s="161">
        <f t="shared" ca="1" si="7"/>
        <v>4</v>
      </c>
      <c r="D90" s="164" t="s">
        <v>30</v>
      </c>
      <c r="E90" s="253" t="s">
        <v>172</v>
      </c>
      <c r="F90" s="253"/>
      <c r="G90" s="253"/>
      <c r="H90" s="253"/>
      <c r="I90" s="253"/>
      <c r="J90" s="162"/>
      <c r="K90" s="163"/>
      <c r="L90" s="164" t="s">
        <v>646</v>
      </c>
      <c r="M90" s="243">
        <f t="shared" si="4"/>
        <v>1</v>
      </c>
      <c r="N90" s="14"/>
      <c r="O90" s="78">
        <f>IF(J90="",P90,IF(AQ90=FALSE,0,IFERROR(HLOOKUP(J90,Q90:$V$137,W90,FALSE),0)))</f>
        <v>1</v>
      </c>
      <c r="P90" s="78">
        <f t="shared" si="8"/>
        <v>1</v>
      </c>
      <c r="Q90" s="225" t="s">
        <v>335</v>
      </c>
      <c r="R90" s="225" t="s">
        <v>336</v>
      </c>
      <c r="S90" s="225" t="s">
        <v>337</v>
      </c>
      <c r="T90" s="225" t="s">
        <v>338</v>
      </c>
      <c r="U90" s="225" t="s">
        <v>339</v>
      </c>
      <c r="V90" s="227"/>
      <c r="W90" s="7">
        <f t="shared" si="0"/>
        <v>48</v>
      </c>
      <c r="X90" s="79">
        <f t="shared" si="5"/>
        <v>1</v>
      </c>
      <c r="Y90" s="79">
        <f t="shared" si="5"/>
        <v>2</v>
      </c>
      <c r="Z90" s="79">
        <f t="shared" si="1"/>
        <v>3</v>
      </c>
      <c r="AA90" s="79">
        <f t="shared" si="1"/>
        <v>4</v>
      </c>
      <c r="AB90" s="79">
        <f t="shared" si="1"/>
        <v>5</v>
      </c>
      <c r="AC90" s="79" t="str">
        <f t="shared" si="1"/>
        <v/>
      </c>
      <c r="AD90" s="80" t="str">
        <f t="shared" si="6"/>
        <v>機器の効率管理</v>
      </c>
      <c r="AE90" s="80" t="str">
        <f t="shared" si="2"/>
        <v>系統・用途ごとに計測</v>
      </c>
      <c r="AF90" s="80" t="str">
        <f t="shared" si="2"/>
        <v>系統・用途ごとに推計</v>
      </c>
      <c r="AG90" s="80" t="str">
        <f t="shared" si="2"/>
        <v>機器ごとに把握</v>
      </c>
      <c r="AH90" s="80" t="str">
        <f t="shared" si="2"/>
        <v>事業所全体で把握</v>
      </c>
      <c r="AI90" s="80" t="str">
        <f t="shared" si="2"/>
        <v/>
      </c>
      <c r="AJ90" s="7"/>
      <c r="AK90" s="80" t="s">
        <v>235</v>
      </c>
      <c r="AL90" s="80" t="s">
        <v>171</v>
      </c>
      <c r="AM90" s="80"/>
      <c r="AN90" s="80"/>
      <c r="AO90" s="80"/>
      <c r="AQ90" s="77" t="b">
        <f t="shared" si="3"/>
        <v>1</v>
      </c>
    </row>
    <row r="91" spans="2:43" s="77" customFormat="1" ht="29.25" customHeight="1">
      <c r="B91" s="75"/>
      <c r="C91" s="161">
        <f t="shared" ca="1" si="7"/>
        <v>5</v>
      </c>
      <c r="D91" s="164" t="s">
        <v>30</v>
      </c>
      <c r="E91" s="253" t="s">
        <v>418</v>
      </c>
      <c r="F91" s="253"/>
      <c r="G91" s="253"/>
      <c r="H91" s="253"/>
      <c r="I91" s="253"/>
      <c r="J91" s="162"/>
      <c r="K91" s="163"/>
      <c r="L91" s="164" t="s">
        <v>646</v>
      </c>
      <c r="M91" s="243">
        <f t="shared" si="4"/>
        <v>1</v>
      </c>
      <c r="N91" s="14"/>
      <c r="O91" s="78">
        <f>IF(J91="",P91,IF(AQ91=FALSE,0,IFERROR(HLOOKUP(J91,Q91:$V$137,W91,FALSE),0)))</f>
        <v>1</v>
      </c>
      <c r="P91" s="78">
        <f t="shared" si="8"/>
        <v>1</v>
      </c>
      <c r="Q91" s="225" t="s">
        <v>416</v>
      </c>
      <c r="R91" s="225" t="s">
        <v>61</v>
      </c>
      <c r="S91" s="225" t="s">
        <v>63</v>
      </c>
      <c r="T91" s="225"/>
      <c r="U91" s="225" t="s">
        <v>389</v>
      </c>
      <c r="V91" s="227"/>
      <c r="W91" s="7">
        <f t="shared" si="0"/>
        <v>47</v>
      </c>
      <c r="X91" s="79">
        <f t="shared" si="5"/>
        <v>1</v>
      </c>
      <c r="Y91" s="79">
        <f t="shared" si="5"/>
        <v>2</v>
      </c>
      <c r="Z91" s="79">
        <f t="shared" si="1"/>
        <v>3</v>
      </c>
      <c r="AA91" s="79" t="str">
        <f t="shared" si="1"/>
        <v/>
      </c>
      <c r="AB91" s="79">
        <f t="shared" si="1"/>
        <v>5</v>
      </c>
      <c r="AC91" s="79" t="str">
        <f t="shared" si="1"/>
        <v/>
      </c>
      <c r="AD91" s="80" t="str">
        <f t="shared" si="6"/>
        <v>実施済み</v>
      </c>
      <c r="AE91" s="80" t="str">
        <f t="shared" si="2"/>
        <v>半数以上で概ね実施</v>
      </c>
      <c r="AF91" s="80" t="str">
        <f t="shared" si="2"/>
        <v>半数未満程度で実施</v>
      </c>
      <c r="AG91" s="80" t="str">
        <f t="shared" si="2"/>
        <v>実施（把握）していない</v>
      </c>
      <c r="AH91" s="80" t="str">
        <f t="shared" si="2"/>
        <v/>
      </c>
      <c r="AI91" s="80" t="str">
        <f t="shared" si="2"/>
        <v/>
      </c>
      <c r="AJ91" s="7"/>
      <c r="AK91" s="80" t="s">
        <v>235</v>
      </c>
      <c r="AL91" s="80" t="s">
        <v>171</v>
      </c>
      <c r="AM91" s="80"/>
      <c r="AN91" s="80"/>
      <c r="AO91" s="80"/>
      <c r="AQ91" s="77" t="b">
        <f t="shared" si="3"/>
        <v>1</v>
      </c>
    </row>
    <row r="92" spans="2:43" s="77" customFormat="1" ht="29.25" customHeight="1">
      <c r="B92" s="75"/>
      <c r="C92" s="161">
        <f t="shared" ca="1" si="7"/>
        <v>6</v>
      </c>
      <c r="D92" s="164" t="s">
        <v>5</v>
      </c>
      <c r="E92" s="253" t="s">
        <v>115</v>
      </c>
      <c r="F92" s="253"/>
      <c r="G92" s="253"/>
      <c r="H92" s="253"/>
      <c r="I92" s="253"/>
      <c r="J92" s="162"/>
      <c r="K92" s="163"/>
      <c r="L92" s="164" t="s">
        <v>647</v>
      </c>
      <c r="M92" s="243" t="str">
        <f t="shared" si="4"/>
        <v/>
      </c>
      <c r="N92" s="14"/>
      <c r="O92" s="78">
        <f>IF(J92="",P92,IF(AQ92=FALSE,0,IFERROR(HLOOKUP(J92,Q92:$V$137,W92,FALSE),0)))</f>
        <v>0</v>
      </c>
      <c r="P92" s="78">
        <f t="shared" si="8"/>
        <v>0</v>
      </c>
      <c r="Q92" s="224" t="s">
        <v>526</v>
      </c>
      <c r="R92" s="224" t="s">
        <v>527</v>
      </c>
      <c r="S92" s="224" t="s">
        <v>528</v>
      </c>
      <c r="T92" s="224" t="s">
        <v>529</v>
      </c>
      <c r="U92" s="225" t="s">
        <v>341</v>
      </c>
      <c r="V92" s="229"/>
      <c r="W92" s="7">
        <f t="shared" si="0"/>
        <v>46</v>
      </c>
      <c r="X92" s="79">
        <f t="shared" si="5"/>
        <v>1</v>
      </c>
      <c r="Y92" s="79">
        <f t="shared" si="5"/>
        <v>2</v>
      </c>
      <c r="Z92" s="79">
        <f t="shared" si="1"/>
        <v>3</v>
      </c>
      <c r="AA92" s="79">
        <f t="shared" si="1"/>
        <v>4</v>
      </c>
      <c r="AB92" s="79">
        <f t="shared" si="1"/>
        <v>5</v>
      </c>
      <c r="AC92" s="79" t="str">
        <f t="shared" si="1"/>
        <v/>
      </c>
      <c r="AD92" s="80" t="str">
        <f>IF($AQ92=TRUE,IFERROR(INDEX($Q92:$V92,SMALL($X92:$AC92,COLUMN(AD92)-COLUMN($AD92)+1)),""),"")</f>
        <v/>
      </c>
      <c r="AE92" s="80" t="str">
        <f t="shared" si="2"/>
        <v/>
      </c>
      <c r="AF92" s="80" t="str">
        <f t="shared" si="2"/>
        <v/>
      </c>
      <c r="AG92" s="80" t="str">
        <f t="shared" si="2"/>
        <v/>
      </c>
      <c r="AH92" s="80" t="str">
        <f t="shared" si="2"/>
        <v/>
      </c>
      <c r="AI92" s="80" t="str">
        <f t="shared" si="2"/>
        <v/>
      </c>
      <c r="AJ92" s="7"/>
      <c r="AK92" s="80" t="s">
        <v>235</v>
      </c>
      <c r="AL92" s="80" t="s">
        <v>171</v>
      </c>
      <c r="AM92" s="80"/>
      <c r="AN92" s="80"/>
      <c r="AO92" s="80"/>
      <c r="AQ92" s="77" t="b">
        <f t="shared" si="3"/>
        <v>0</v>
      </c>
    </row>
    <row r="93" spans="2:43" s="77" customFormat="1" ht="29.25" customHeight="1">
      <c r="B93" s="75"/>
      <c r="C93" s="161">
        <f t="shared" ca="1" si="7"/>
        <v>7</v>
      </c>
      <c r="D93" s="164" t="s">
        <v>8</v>
      </c>
      <c r="E93" s="253" t="s">
        <v>116</v>
      </c>
      <c r="F93" s="253"/>
      <c r="G93" s="253"/>
      <c r="H93" s="253"/>
      <c r="I93" s="253"/>
      <c r="J93" s="162"/>
      <c r="K93" s="163"/>
      <c r="L93" s="164" t="s">
        <v>647</v>
      </c>
      <c r="M93" s="243" t="str">
        <f t="shared" si="4"/>
        <v/>
      </c>
      <c r="N93" s="14"/>
      <c r="O93" s="78">
        <f>IF(J93="",P93,IF(AQ93=FALSE,0,IFERROR(HLOOKUP(J93,Q93:$V$137,W93,FALSE),0)))</f>
        <v>0</v>
      </c>
      <c r="P93" s="78">
        <f t="shared" si="8"/>
        <v>0</v>
      </c>
      <c r="Q93" s="224" t="s">
        <v>526</v>
      </c>
      <c r="R93" s="224" t="s">
        <v>527</v>
      </c>
      <c r="S93" s="224" t="s">
        <v>528</v>
      </c>
      <c r="T93" s="224" t="s">
        <v>529</v>
      </c>
      <c r="U93" s="225" t="s">
        <v>341</v>
      </c>
      <c r="V93" s="229"/>
      <c r="W93" s="7">
        <f t="shared" si="0"/>
        <v>45</v>
      </c>
      <c r="X93" s="79">
        <f t="shared" si="5"/>
        <v>1</v>
      </c>
      <c r="Y93" s="79">
        <f t="shared" si="5"/>
        <v>2</v>
      </c>
      <c r="Z93" s="79">
        <f t="shared" si="1"/>
        <v>3</v>
      </c>
      <c r="AA93" s="79">
        <f t="shared" si="1"/>
        <v>4</v>
      </c>
      <c r="AB93" s="79">
        <f t="shared" si="1"/>
        <v>5</v>
      </c>
      <c r="AC93" s="79" t="str">
        <f t="shared" si="1"/>
        <v/>
      </c>
      <c r="AD93" s="80" t="str">
        <f t="shared" si="6"/>
        <v/>
      </c>
      <c r="AE93" s="80" t="str">
        <f t="shared" si="2"/>
        <v/>
      </c>
      <c r="AF93" s="80" t="str">
        <f t="shared" si="2"/>
        <v/>
      </c>
      <c r="AG93" s="80" t="str">
        <f t="shared" si="2"/>
        <v/>
      </c>
      <c r="AH93" s="80" t="str">
        <f t="shared" si="2"/>
        <v/>
      </c>
      <c r="AI93" s="80" t="str">
        <f t="shared" si="2"/>
        <v/>
      </c>
      <c r="AJ93" s="7"/>
      <c r="AK93" s="80" t="s">
        <v>235</v>
      </c>
      <c r="AL93" s="80" t="s">
        <v>171</v>
      </c>
      <c r="AM93" s="80"/>
      <c r="AN93" s="80"/>
      <c r="AO93" s="80"/>
      <c r="AQ93" s="77" t="b">
        <f t="shared" si="3"/>
        <v>0</v>
      </c>
    </row>
    <row r="94" spans="2:43" s="77" customFormat="1" ht="29.25" customHeight="1">
      <c r="B94" s="75"/>
      <c r="C94" s="161">
        <f t="shared" ca="1" si="7"/>
        <v>8</v>
      </c>
      <c r="D94" s="164" t="s">
        <v>8</v>
      </c>
      <c r="E94" s="253" t="s">
        <v>117</v>
      </c>
      <c r="F94" s="253"/>
      <c r="G94" s="253"/>
      <c r="H94" s="253"/>
      <c r="I94" s="253"/>
      <c r="J94" s="162"/>
      <c r="K94" s="163"/>
      <c r="L94" s="164" t="s">
        <v>648</v>
      </c>
      <c r="M94" s="243" t="str">
        <f t="shared" si="4"/>
        <v/>
      </c>
      <c r="N94" s="14"/>
      <c r="O94" s="78">
        <f>IF(J94="",P94,IF(AQ94=FALSE,0,IFERROR(HLOOKUP(J94,Q94:$V$137,W94,FALSE),0)))</f>
        <v>0</v>
      </c>
      <c r="P94" s="78">
        <f t="shared" si="8"/>
        <v>0</v>
      </c>
      <c r="Q94" s="225" t="s">
        <v>69</v>
      </c>
      <c r="R94" s="225" t="s">
        <v>71</v>
      </c>
      <c r="S94" s="225"/>
      <c r="T94" s="225"/>
      <c r="U94" s="225" t="s">
        <v>387</v>
      </c>
      <c r="V94" s="225" t="s">
        <v>48</v>
      </c>
      <c r="W94" s="7">
        <f t="shared" si="0"/>
        <v>44</v>
      </c>
      <c r="X94" s="79">
        <f t="shared" si="5"/>
        <v>1</v>
      </c>
      <c r="Y94" s="79">
        <f t="shared" si="5"/>
        <v>2</v>
      </c>
      <c r="Z94" s="79" t="str">
        <f t="shared" si="1"/>
        <v/>
      </c>
      <c r="AA94" s="79" t="str">
        <f t="shared" si="1"/>
        <v/>
      </c>
      <c r="AB94" s="79">
        <f t="shared" si="1"/>
        <v>5</v>
      </c>
      <c r="AC94" s="79">
        <f t="shared" si="1"/>
        <v>6</v>
      </c>
      <c r="AD94" s="80" t="str">
        <f t="shared" si="6"/>
        <v/>
      </c>
      <c r="AE94" s="80" t="str">
        <f t="shared" si="2"/>
        <v/>
      </c>
      <c r="AF94" s="80" t="str">
        <f t="shared" si="2"/>
        <v/>
      </c>
      <c r="AG94" s="80" t="str">
        <f t="shared" si="2"/>
        <v/>
      </c>
      <c r="AH94" s="80" t="str">
        <f t="shared" si="2"/>
        <v/>
      </c>
      <c r="AI94" s="80" t="str">
        <f t="shared" si="2"/>
        <v/>
      </c>
      <c r="AJ94" s="7"/>
      <c r="AK94" s="80" t="s">
        <v>235</v>
      </c>
      <c r="AL94" s="80" t="s">
        <v>171</v>
      </c>
      <c r="AM94" s="80"/>
      <c r="AN94" s="80"/>
      <c r="AO94" s="80"/>
      <c r="AQ94" s="77" t="b">
        <f t="shared" si="3"/>
        <v>0</v>
      </c>
    </row>
    <row r="95" spans="2:43" s="77" customFormat="1" ht="29.25" customHeight="1">
      <c r="B95" s="75"/>
      <c r="C95" s="161">
        <f t="shared" ca="1" si="7"/>
        <v>9</v>
      </c>
      <c r="D95" s="164" t="s">
        <v>8</v>
      </c>
      <c r="E95" s="253" t="s">
        <v>419</v>
      </c>
      <c r="F95" s="253"/>
      <c r="G95" s="253"/>
      <c r="H95" s="253"/>
      <c r="I95" s="253"/>
      <c r="J95" s="162"/>
      <c r="K95" s="163"/>
      <c r="L95" s="164" t="s">
        <v>648</v>
      </c>
      <c r="M95" s="243" t="str">
        <f t="shared" si="4"/>
        <v/>
      </c>
      <c r="N95" s="14"/>
      <c r="O95" s="78">
        <f>IF(J95="",P95,IF(AQ95=FALSE,0,IFERROR(HLOOKUP(J95,Q95:$V$137,W95,FALSE),0)))</f>
        <v>0</v>
      </c>
      <c r="P95" s="78">
        <f t="shared" si="8"/>
        <v>0</v>
      </c>
      <c r="Q95" s="225" t="s">
        <v>416</v>
      </c>
      <c r="R95" s="225"/>
      <c r="S95" s="225"/>
      <c r="T95" s="229"/>
      <c r="U95" s="225" t="s">
        <v>389</v>
      </c>
      <c r="V95" s="225" t="s">
        <v>48</v>
      </c>
      <c r="W95" s="7">
        <f t="shared" si="0"/>
        <v>43</v>
      </c>
      <c r="X95" s="79">
        <f t="shared" si="5"/>
        <v>1</v>
      </c>
      <c r="Y95" s="79" t="str">
        <f t="shared" si="5"/>
        <v/>
      </c>
      <c r="Z95" s="79" t="str">
        <f t="shared" si="1"/>
        <v/>
      </c>
      <c r="AA95" s="79" t="str">
        <f t="shared" si="1"/>
        <v/>
      </c>
      <c r="AB95" s="79">
        <f t="shared" si="1"/>
        <v>5</v>
      </c>
      <c r="AC95" s="79">
        <f t="shared" si="1"/>
        <v>6</v>
      </c>
      <c r="AD95" s="80" t="str">
        <f t="shared" si="6"/>
        <v/>
      </c>
      <c r="AE95" s="80" t="str">
        <f t="shared" si="2"/>
        <v/>
      </c>
      <c r="AF95" s="80" t="str">
        <f t="shared" si="2"/>
        <v/>
      </c>
      <c r="AG95" s="80" t="str">
        <f t="shared" si="2"/>
        <v/>
      </c>
      <c r="AH95" s="80" t="str">
        <f t="shared" si="2"/>
        <v/>
      </c>
      <c r="AI95" s="80" t="str">
        <f t="shared" si="2"/>
        <v/>
      </c>
      <c r="AJ95" s="7"/>
      <c r="AK95" s="80" t="s">
        <v>235</v>
      </c>
      <c r="AL95" s="80" t="s">
        <v>171</v>
      </c>
      <c r="AM95" s="80"/>
      <c r="AN95" s="80"/>
      <c r="AO95" s="80"/>
      <c r="AQ95" s="77" t="b">
        <f>IFERROR(INDEX($Q$32:$Q$45,MATCH(D98,$D$32:$D$45,0)),TRUE)</f>
        <v>0</v>
      </c>
    </row>
    <row r="96" spans="2:43" s="77" customFormat="1" ht="29.25" customHeight="1">
      <c r="B96" s="75"/>
      <c r="C96" s="161">
        <f t="shared" ca="1" si="7"/>
        <v>10</v>
      </c>
      <c r="D96" s="164" t="s">
        <v>8</v>
      </c>
      <c r="E96" s="253" t="s">
        <v>420</v>
      </c>
      <c r="F96" s="253"/>
      <c r="G96" s="253"/>
      <c r="H96" s="253"/>
      <c r="I96" s="253"/>
      <c r="J96" s="162"/>
      <c r="K96" s="163"/>
      <c r="L96" s="164" t="s">
        <v>648</v>
      </c>
      <c r="M96" s="243" t="str">
        <f t="shared" si="4"/>
        <v/>
      </c>
      <c r="N96" s="14"/>
      <c r="O96" s="78">
        <f>IF(J96="",P96,IF(AQ96=FALSE,0,IFERROR(HLOOKUP(J96,Q96:$V$137,W96,FALSE),0)))</f>
        <v>0</v>
      </c>
      <c r="P96" s="78">
        <f t="shared" si="8"/>
        <v>0</v>
      </c>
      <c r="Q96" s="225" t="s">
        <v>416</v>
      </c>
      <c r="R96" s="225"/>
      <c r="S96" s="224"/>
      <c r="T96" s="229"/>
      <c r="U96" s="225" t="s">
        <v>387</v>
      </c>
      <c r="V96" s="224" t="s">
        <v>23</v>
      </c>
      <c r="W96" s="7">
        <f t="shared" si="0"/>
        <v>42</v>
      </c>
      <c r="X96" s="79">
        <f t="shared" si="5"/>
        <v>1</v>
      </c>
      <c r="Y96" s="79" t="str">
        <f t="shared" si="5"/>
        <v/>
      </c>
      <c r="Z96" s="79" t="str">
        <f t="shared" si="1"/>
        <v/>
      </c>
      <c r="AA96" s="79" t="str">
        <f t="shared" si="1"/>
        <v/>
      </c>
      <c r="AB96" s="79">
        <f t="shared" si="1"/>
        <v>5</v>
      </c>
      <c r="AC96" s="79">
        <f t="shared" si="1"/>
        <v>6</v>
      </c>
      <c r="AD96" s="80" t="str">
        <f t="shared" si="6"/>
        <v/>
      </c>
      <c r="AE96" s="80" t="str">
        <f t="shared" si="2"/>
        <v/>
      </c>
      <c r="AF96" s="80" t="str">
        <f t="shared" si="2"/>
        <v/>
      </c>
      <c r="AG96" s="80" t="str">
        <f t="shared" si="2"/>
        <v/>
      </c>
      <c r="AH96" s="80" t="str">
        <f t="shared" si="2"/>
        <v/>
      </c>
      <c r="AI96" s="80" t="str">
        <f t="shared" si="2"/>
        <v/>
      </c>
      <c r="AJ96" s="7"/>
      <c r="AK96" s="80" t="s">
        <v>235</v>
      </c>
      <c r="AL96" s="80" t="s">
        <v>171</v>
      </c>
      <c r="AM96" s="80"/>
      <c r="AN96" s="80"/>
      <c r="AO96" s="80"/>
      <c r="AQ96" s="77" t="b">
        <f t="shared" ref="AQ96:AQ136" si="9">IFERROR(INDEX($Q$32:$Q$45,MATCH(D96,$D$32:$D$45,0)),TRUE)</f>
        <v>0</v>
      </c>
    </row>
    <row r="97" spans="2:43" s="77" customFormat="1" ht="29.25" customHeight="1">
      <c r="B97" s="75"/>
      <c r="C97" s="161">
        <f ca="1">IFERROR(OFFSET(C97,-1,0)+1,1)</f>
        <v>11</v>
      </c>
      <c r="D97" s="164" t="s">
        <v>8</v>
      </c>
      <c r="E97" s="253" t="s">
        <v>421</v>
      </c>
      <c r="F97" s="253"/>
      <c r="G97" s="253"/>
      <c r="H97" s="253"/>
      <c r="I97" s="253"/>
      <c r="J97" s="162"/>
      <c r="K97" s="163"/>
      <c r="L97" s="164" t="s">
        <v>648</v>
      </c>
      <c r="M97" s="243" t="str">
        <f t="shared" si="4"/>
        <v/>
      </c>
      <c r="N97" s="14"/>
      <c r="O97" s="78">
        <f>IF(J97="",P97,IF(AQ97=FALSE,0,IFERROR(HLOOKUP(J97,Q97:$V$137,W97,FALSE),0)))</f>
        <v>0</v>
      </c>
      <c r="P97" s="78">
        <f t="shared" si="8"/>
        <v>0</v>
      </c>
      <c r="Q97" s="225" t="s">
        <v>416</v>
      </c>
      <c r="R97" s="225"/>
      <c r="S97" s="225" t="s">
        <v>43</v>
      </c>
      <c r="T97" s="225"/>
      <c r="U97" s="225" t="s">
        <v>387</v>
      </c>
      <c r="V97" s="225" t="s">
        <v>48</v>
      </c>
      <c r="W97" s="7">
        <f t="shared" si="0"/>
        <v>41</v>
      </c>
      <c r="X97" s="79">
        <f t="shared" si="5"/>
        <v>1</v>
      </c>
      <c r="Y97" s="79" t="str">
        <f t="shared" si="5"/>
        <v/>
      </c>
      <c r="Z97" s="79">
        <f t="shared" si="1"/>
        <v>3</v>
      </c>
      <c r="AA97" s="79" t="str">
        <f t="shared" si="1"/>
        <v/>
      </c>
      <c r="AB97" s="79">
        <f t="shared" si="1"/>
        <v>5</v>
      </c>
      <c r="AC97" s="79">
        <f t="shared" si="1"/>
        <v>6</v>
      </c>
      <c r="AD97" s="80" t="str">
        <f t="shared" si="6"/>
        <v/>
      </c>
      <c r="AE97" s="80" t="str">
        <f t="shared" si="2"/>
        <v/>
      </c>
      <c r="AF97" s="80" t="str">
        <f t="shared" si="2"/>
        <v/>
      </c>
      <c r="AG97" s="80" t="str">
        <f t="shared" si="2"/>
        <v/>
      </c>
      <c r="AH97" s="80" t="str">
        <f t="shared" si="2"/>
        <v/>
      </c>
      <c r="AI97" s="80" t="str">
        <f t="shared" si="2"/>
        <v/>
      </c>
      <c r="AJ97" s="7"/>
      <c r="AK97" s="80" t="s">
        <v>235</v>
      </c>
      <c r="AL97" s="80" t="s">
        <v>171</v>
      </c>
      <c r="AM97" s="80"/>
      <c r="AN97" s="80"/>
      <c r="AO97" s="80"/>
      <c r="AQ97" s="77" t="b">
        <f t="shared" si="9"/>
        <v>0</v>
      </c>
    </row>
    <row r="98" spans="2:43" s="77" customFormat="1" ht="29.25" customHeight="1">
      <c r="B98" s="75"/>
      <c r="C98" s="161">
        <f t="shared" ca="1" si="7"/>
        <v>12</v>
      </c>
      <c r="D98" s="164" t="s">
        <v>9</v>
      </c>
      <c r="E98" s="253" t="s">
        <v>118</v>
      </c>
      <c r="F98" s="253"/>
      <c r="G98" s="253"/>
      <c r="H98" s="253"/>
      <c r="I98" s="253"/>
      <c r="J98" s="162"/>
      <c r="K98" s="163"/>
      <c r="L98" s="164" t="s">
        <v>647</v>
      </c>
      <c r="M98" s="243" t="str">
        <f t="shared" si="4"/>
        <v/>
      </c>
      <c r="N98" s="14"/>
      <c r="O98" s="78">
        <f>IF(J98="",P98,IF(AQ98=FALSE,0,IFERROR(HLOOKUP(J98,Q98:$V$137,W98,FALSE),0)))</f>
        <v>0</v>
      </c>
      <c r="P98" s="78">
        <f t="shared" si="8"/>
        <v>0</v>
      </c>
      <c r="Q98" s="224" t="s">
        <v>526</v>
      </c>
      <c r="R98" s="224" t="s">
        <v>527</v>
      </c>
      <c r="S98" s="224" t="s">
        <v>528</v>
      </c>
      <c r="T98" s="224" t="s">
        <v>529</v>
      </c>
      <c r="U98" s="225" t="s">
        <v>341</v>
      </c>
      <c r="V98" s="229"/>
      <c r="W98" s="7">
        <f t="shared" si="0"/>
        <v>40</v>
      </c>
      <c r="X98" s="79">
        <f t="shared" si="5"/>
        <v>1</v>
      </c>
      <c r="Y98" s="79">
        <f t="shared" si="5"/>
        <v>2</v>
      </c>
      <c r="Z98" s="79">
        <f t="shared" si="1"/>
        <v>3</v>
      </c>
      <c r="AA98" s="79">
        <f t="shared" si="1"/>
        <v>4</v>
      </c>
      <c r="AB98" s="79">
        <f t="shared" si="1"/>
        <v>5</v>
      </c>
      <c r="AC98" s="79" t="str">
        <f t="shared" si="1"/>
        <v/>
      </c>
      <c r="AD98" s="80" t="str">
        <f t="shared" si="6"/>
        <v/>
      </c>
      <c r="AE98" s="80" t="str">
        <f t="shared" si="2"/>
        <v/>
      </c>
      <c r="AF98" s="80" t="str">
        <f t="shared" si="2"/>
        <v/>
      </c>
      <c r="AG98" s="80" t="str">
        <f t="shared" si="2"/>
        <v/>
      </c>
      <c r="AH98" s="80" t="str">
        <f t="shared" si="2"/>
        <v/>
      </c>
      <c r="AI98" s="80" t="str">
        <f t="shared" si="2"/>
        <v/>
      </c>
      <c r="AJ98" s="7"/>
      <c r="AK98" s="80" t="s">
        <v>235</v>
      </c>
      <c r="AL98" s="80" t="s">
        <v>171</v>
      </c>
      <c r="AM98" s="80"/>
      <c r="AN98" s="80"/>
      <c r="AO98" s="80"/>
      <c r="AQ98" s="77" t="b">
        <f t="shared" si="9"/>
        <v>0</v>
      </c>
    </row>
    <row r="99" spans="2:43" s="77" customFormat="1" ht="29.25" customHeight="1">
      <c r="B99" s="75"/>
      <c r="C99" s="161">
        <f t="shared" ca="1" si="7"/>
        <v>13</v>
      </c>
      <c r="D99" s="164" t="s">
        <v>164</v>
      </c>
      <c r="E99" s="253" t="s">
        <v>119</v>
      </c>
      <c r="F99" s="253"/>
      <c r="G99" s="253"/>
      <c r="H99" s="253"/>
      <c r="I99" s="253"/>
      <c r="J99" s="162"/>
      <c r="K99" s="163"/>
      <c r="L99" s="164" t="s">
        <v>647</v>
      </c>
      <c r="M99" s="243" t="str">
        <f t="shared" si="4"/>
        <v/>
      </c>
      <c r="N99" s="14"/>
      <c r="O99" s="78">
        <f>IF(J99="",P99,IF(AQ99=FALSE,0,IFERROR(HLOOKUP(J99,Q99:$V$137,W99,FALSE),0)))</f>
        <v>0</v>
      </c>
      <c r="P99" s="78">
        <f t="shared" si="8"/>
        <v>0</v>
      </c>
      <c r="Q99" s="224" t="s">
        <v>526</v>
      </c>
      <c r="R99" s="224" t="s">
        <v>527</v>
      </c>
      <c r="S99" s="224" t="s">
        <v>528</v>
      </c>
      <c r="T99" s="224" t="s">
        <v>529</v>
      </c>
      <c r="U99" s="225" t="s">
        <v>341</v>
      </c>
      <c r="V99" s="229"/>
      <c r="W99" s="7">
        <f t="shared" si="0"/>
        <v>39</v>
      </c>
      <c r="X99" s="79">
        <f t="shared" si="5"/>
        <v>1</v>
      </c>
      <c r="Y99" s="79">
        <f t="shared" si="5"/>
        <v>2</v>
      </c>
      <c r="Z99" s="79">
        <f t="shared" si="1"/>
        <v>3</v>
      </c>
      <c r="AA99" s="79">
        <f t="shared" si="1"/>
        <v>4</v>
      </c>
      <c r="AB99" s="79">
        <f t="shared" si="1"/>
        <v>5</v>
      </c>
      <c r="AC99" s="79" t="str">
        <f t="shared" si="1"/>
        <v/>
      </c>
      <c r="AD99" s="80" t="str">
        <f t="shared" si="6"/>
        <v/>
      </c>
      <c r="AE99" s="80" t="str">
        <f t="shared" si="2"/>
        <v/>
      </c>
      <c r="AF99" s="80" t="str">
        <f t="shared" si="2"/>
        <v/>
      </c>
      <c r="AG99" s="80" t="str">
        <f t="shared" si="2"/>
        <v/>
      </c>
      <c r="AH99" s="80" t="str">
        <f t="shared" si="2"/>
        <v/>
      </c>
      <c r="AI99" s="80" t="str">
        <f t="shared" si="2"/>
        <v/>
      </c>
      <c r="AJ99" s="7"/>
      <c r="AK99" s="80" t="s">
        <v>235</v>
      </c>
      <c r="AL99" s="80" t="s">
        <v>171</v>
      </c>
      <c r="AM99" s="80"/>
      <c r="AN99" s="80"/>
      <c r="AO99" s="80"/>
      <c r="AQ99" s="77" t="b">
        <f t="shared" si="9"/>
        <v>0</v>
      </c>
    </row>
    <row r="100" spans="2:43" s="77" customFormat="1" ht="29.25" customHeight="1">
      <c r="B100" s="75"/>
      <c r="C100" s="161">
        <f t="shared" ca="1" si="7"/>
        <v>14</v>
      </c>
      <c r="D100" s="164" t="s">
        <v>165</v>
      </c>
      <c r="E100" s="253" t="s">
        <v>120</v>
      </c>
      <c r="F100" s="253"/>
      <c r="G100" s="253"/>
      <c r="H100" s="253"/>
      <c r="I100" s="253"/>
      <c r="J100" s="162"/>
      <c r="K100" s="163"/>
      <c r="L100" s="164" t="s">
        <v>647</v>
      </c>
      <c r="M100" s="243" t="str">
        <f t="shared" si="4"/>
        <v/>
      </c>
      <c r="N100" s="14"/>
      <c r="O100" s="78">
        <f>IF(J100="",P100,IF(AQ100=FALSE,0,IFERROR(HLOOKUP(J100,Q100:$V$137,W100,FALSE),0)))</f>
        <v>0</v>
      </c>
      <c r="P100" s="78">
        <f t="shared" si="8"/>
        <v>0</v>
      </c>
      <c r="Q100" s="224" t="s">
        <v>526</v>
      </c>
      <c r="R100" s="224" t="s">
        <v>527</v>
      </c>
      <c r="S100" s="224" t="s">
        <v>528</v>
      </c>
      <c r="T100" s="224" t="s">
        <v>529</v>
      </c>
      <c r="U100" s="225" t="s">
        <v>341</v>
      </c>
      <c r="V100" s="229"/>
      <c r="W100" s="7">
        <f t="shared" si="0"/>
        <v>38</v>
      </c>
      <c r="X100" s="79">
        <f t="shared" si="5"/>
        <v>1</v>
      </c>
      <c r="Y100" s="79">
        <f t="shared" si="5"/>
        <v>2</v>
      </c>
      <c r="Z100" s="79">
        <f t="shared" si="1"/>
        <v>3</v>
      </c>
      <c r="AA100" s="79">
        <f t="shared" si="1"/>
        <v>4</v>
      </c>
      <c r="AB100" s="79">
        <f t="shared" si="1"/>
        <v>5</v>
      </c>
      <c r="AC100" s="79" t="str">
        <f t="shared" si="1"/>
        <v/>
      </c>
      <c r="AD100" s="80" t="str">
        <f t="shared" si="6"/>
        <v/>
      </c>
      <c r="AE100" s="80" t="str">
        <f t="shared" si="2"/>
        <v/>
      </c>
      <c r="AF100" s="80" t="str">
        <f t="shared" si="2"/>
        <v/>
      </c>
      <c r="AG100" s="80" t="str">
        <f t="shared" si="2"/>
        <v/>
      </c>
      <c r="AH100" s="80" t="str">
        <f t="shared" si="2"/>
        <v/>
      </c>
      <c r="AI100" s="80" t="str">
        <f t="shared" si="2"/>
        <v/>
      </c>
      <c r="AJ100" s="7"/>
      <c r="AK100" s="80" t="s">
        <v>235</v>
      </c>
      <c r="AL100" s="80" t="s">
        <v>171</v>
      </c>
      <c r="AM100" s="80"/>
      <c r="AN100" s="80"/>
      <c r="AO100" s="80"/>
      <c r="AQ100" s="77" t="b">
        <f t="shared" si="9"/>
        <v>0</v>
      </c>
    </row>
    <row r="101" spans="2:43" s="77" customFormat="1" ht="29.25" customHeight="1">
      <c r="B101" s="75"/>
      <c r="C101" s="161">
        <f ca="1">IFERROR(OFFSET(C101,-1,0)+1,1)</f>
        <v>15</v>
      </c>
      <c r="D101" s="164" t="s">
        <v>165</v>
      </c>
      <c r="E101" s="253" t="s">
        <v>422</v>
      </c>
      <c r="F101" s="253"/>
      <c r="G101" s="253"/>
      <c r="H101" s="253"/>
      <c r="I101" s="253"/>
      <c r="J101" s="162"/>
      <c r="K101" s="163"/>
      <c r="L101" s="164" t="s">
        <v>647</v>
      </c>
      <c r="M101" s="243" t="str">
        <f t="shared" si="4"/>
        <v/>
      </c>
      <c r="N101" s="14"/>
      <c r="O101" s="78">
        <f>IF(J101="",P101,IF(AQ101=FALSE,0,IFERROR(HLOOKUP(J101,Q101:$V$137,W101,FALSE),0)))</f>
        <v>0</v>
      </c>
      <c r="P101" s="78">
        <f t="shared" si="8"/>
        <v>0</v>
      </c>
      <c r="Q101" s="224" t="s">
        <v>363</v>
      </c>
      <c r="R101" s="224" t="s">
        <v>391</v>
      </c>
      <c r="S101" s="224" t="s">
        <v>364</v>
      </c>
      <c r="T101" s="224" t="s">
        <v>365</v>
      </c>
      <c r="U101" s="225" t="s">
        <v>556</v>
      </c>
      <c r="V101" s="229"/>
      <c r="W101" s="7">
        <f t="shared" si="0"/>
        <v>37</v>
      </c>
      <c r="X101" s="79">
        <f t="shared" si="5"/>
        <v>1</v>
      </c>
      <c r="Y101" s="79">
        <f t="shared" si="5"/>
        <v>2</v>
      </c>
      <c r="Z101" s="79">
        <f t="shared" si="1"/>
        <v>3</v>
      </c>
      <c r="AA101" s="79">
        <f t="shared" si="1"/>
        <v>4</v>
      </c>
      <c r="AB101" s="79">
        <f t="shared" si="1"/>
        <v>5</v>
      </c>
      <c r="AC101" s="79" t="str">
        <f t="shared" si="1"/>
        <v/>
      </c>
      <c r="AD101" s="80" t="str">
        <f t="shared" si="6"/>
        <v/>
      </c>
      <c r="AE101" s="80" t="str">
        <f t="shared" si="2"/>
        <v/>
      </c>
      <c r="AF101" s="80" t="str">
        <f t="shared" si="2"/>
        <v/>
      </c>
      <c r="AG101" s="80" t="str">
        <f t="shared" si="2"/>
        <v/>
      </c>
      <c r="AH101" s="80" t="str">
        <f t="shared" si="2"/>
        <v/>
      </c>
      <c r="AI101" s="80" t="str">
        <f t="shared" si="2"/>
        <v/>
      </c>
      <c r="AJ101" s="7"/>
      <c r="AK101" s="80" t="s">
        <v>235</v>
      </c>
      <c r="AL101" s="80" t="s">
        <v>171</v>
      </c>
      <c r="AM101" s="80"/>
      <c r="AN101" s="80"/>
      <c r="AO101" s="80"/>
      <c r="AQ101" s="77" t="b">
        <f t="shared" si="9"/>
        <v>0</v>
      </c>
    </row>
    <row r="102" spans="2:43" s="77" customFormat="1" ht="29.25" customHeight="1">
      <c r="B102" s="75"/>
      <c r="C102" s="161">
        <f t="shared" ca="1" si="7"/>
        <v>16</v>
      </c>
      <c r="D102" s="164" t="s">
        <v>106</v>
      </c>
      <c r="E102" s="253" t="s">
        <v>621</v>
      </c>
      <c r="F102" s="253"/>
      <c r="G102" s="253"/>
      <c r="H102" s="253"/>
      <c r="I102" s="253"/>
      <c r="J102" s="162"/>
      <c r="K102" s="163"/>
      <c r="L102" s="164" t="s">
        <v>648</v>
      </c>
      <c r="M102" s="243">
        <f t="shared" si="4"/>
        <v>1</v>
      </c>
      <c r="N102" s="14"/>
      <c r="O102" s="78">
        <f>IF(J102="",P102,IF(AQ102=FALSE,0,IFERROR(HLOOKUP(J102,Q102:$V$137,W102,FALSE),0)))</f>
        <v>1</v>
      </c>
      <c r="P102" s="78">
        <f t="shared" si="8"/>
        <v>1</v>
      </c>
      <c r="Q102" s="225" t="s">
        <v>416</v>
      </c>
      <c r="R102" s="225" t="s">
        <v>51</v>
      </c>
      <c r="S102" s="225" t="s">
        <v>50</v>
      </c>
      <c r="T102" s="225" t="s">
        <v>43</v>
      </c>
      <c r="U102" s="225" t="s">
        <v>387</v>
      </c>
      <c r="V102" s="229"/>
      <c r="W102" s="7">
        <f t="shared" si="0"/>
        <v>36</v>
      </c>
      <c r="X102" s="79">
        <f t="shared" si="5"/>
        <v>1</v>
      </c>
      <c r="Y102" s="79">
        <f t="shared" si="5"/>
        <v>2</v>
      </c>
      <c r="Z102" s="79">
        <f t="shared" si="1"/>
        <v>3</v>
      </c>
      <c r="AA102" s="79">
        <f t="shared" si="1"/>
        <v>4</v>
      </c>
      <c r="AB102" s="79">
        <f t="shared" si="1"/>
        <v>5</v>
      </c>
      <c r="AC102" s="79" t="str">
        <f t="shared" si="1"/>
        <v/>
      </c>
      <c r="AD102" s="80" t="str">
        <f t="shared" si="6"/>
        <v>実施済み</v>
      </c>
      <c r="AE102" s="80" t="str">
        <f t="shared" si="2"/>
        <v>概ね実施</v>
      </c>
      <c r="AF102" s="80" t="str">
        <f t="shared" si="2"/>
        <v>半数程度で実施</v>
      </c>
      <c r="AG102" s="80" t="str">
        <f t="shared" si="2"/>
        <v>一部実施</v>
      </c>
      <c r="AH102" s="80" t="str">
        <f t="shared" si="2"/>
        <v>実施（把握）していない</v>
      </c>
      <c r="AI102" s="80" t="str">
        <f t="shared" si="2"/>
        <v/>
      </c>
      <c r="AJ102" s="7"/>
      <c r="AK102" s="80" t="s">
        <v>235</v>
      </c>
      <c r="AL102" s="80" t="s">
        <v>171</v>
      </c>
      <c r="AM102" s="80"/>
      <c r="AN102" s="80"/>
      <c r="AO102" s="80"/>
      <c r="AQ102" s="77" t="b">
        <f t="shared" si="9"/>
        <v>1</v>
      </c>
    </row>
    <row r="103" spans="2:43" s="77" customFormat="1" ht="29.25" customHeight="1">
      <c r="B103" s="75"/>
      <c r="C103" s="161">
        <f t="shared" ca="1" si="7"/>
        <v>17</v>
      </c>
      <c r="D103" s="164" t="s">
        <v>106</v>
      </c>
      <c r="E103" s="253" t="s">
        <v>94</v>
      </c>
      <c r="F103" s="253"/>
      <c r="G103" s="253"/>
      <c r="H103" s="253"/>
      <c r="I103" s="253"/>
      <c r="J103" s="162"/>
      <c r="K103" s="163"/>
      <c r="L103" s="164" t="s">
        <v>648</v>
      </c>
      <c r="M103" s="243">
        <f t="shared" si="4"/>
        <v>1</v>
      </c>
      <c r="N103" s="14"/>
      <c r="O103" s="78">
        <f>IF(J103="",P103,IF(AQ103=FALSE,0,IFERROR(HLOOKUP(J103,Q103:$V$137,W103,FALSE),0)))</f>
        <v>1</v>
      </c>
      <c r="P103" s="78">
        <f t="shared" si="8"/>
        <v>1</v>
      </c>
      <c r="Q103" s="225" t="s">
        <v>416</v>
      </c>
      <c r="R103" s="225" t="s">
        <v>51</v>
      </c>
      <c r="S103" s="225" t="s">
        <v>50</v>
      </c>
      <c r="T103" s="225" t="s">
        <v>43</v>
      </c>
      <c r="U103" s="225" t="s">
        <v>387</v>
      </c>
      <c r="V103" s="229"/>
      <c r="W103" s="7">
        <f t="shared" si="0"/>
        <v>35</v>
      </c>
      <c r="X103" s="79">
        <f t="shared" si="5"/>
        <v>1</v>
      </c>
      <c r="Y103" s="79">
        <f t="shared" si="5"/>
        <v>2</v>
      </c>
      <c r="Z103" s="79">
        <f t="shared" si="5"/>
        <v>3</v>
      </c>
      <c r="AA103" s="79">
        <f t="shared" si="5"/>
        <v>4</v>
      </c>
      <c r="AB103" s="79">
        <f t="shared" si="5"/>
        <v>5</v>
      </c>
      <c r="AC103" s="79" t="str">
        <f t="shared" si="5"/>
        <v/>
      </c>
      <c r="AD103" s="80" t="str">
        <f t="shared" si="6"/>
        <v>実施済み</v>
      </c>
      <c r="AE103" s="80" t="str">
        <f t="shared" si="6"/>
        <v>概ね実施</v>
      </c>
      <c r="AF103" s="80" t="str">
        <f t="shared" si="6"/>
        <v>半数程度で実施</v>
      </c>
      <c r="AG103" s="80" t="str">
        <f t="shared" si="6"/>
        <v>一部実施</v>
      </c>
      <c r="AH103" s="80" t="str">
        <f t="shared" si="6"/>
        <v>実施（把握）していない</v>
      </c>
      <c r="AI103" s="80" t="str">
        <f t="shared" si="6"/>
        <v/>
      </c>
      <c r="AJ103" s="7"/>
      <c r="AK103" s="80" t="s">
        <v>235</v>
      </c>
      <c r="AL103" s="80" t="s">
        <v>171</v>
      </c>
      <c r="AM103" s="80"/>
      <c r="AN103" s="80"/>
      <c r="AO103" s="80"/>
      <c r="AQ103" s="77" t="b">
        <f t="shared" si="9"/>
        <v>1</v>
      </c>
    </row>
    <row r="104" spans="2:43" s="77" customFormat="1" ht="29.25" customHeight="1">
      <c r="B104" s="75"/>
      <c r="C104" s="161">
        <f t="shared" ca="1" si="7"/>
        <v>18</v>
      </c>
      <c r="D104" s="164" t="s">
        <v>106</v>
      </c>
      <c r="E104" s="253" t="s">
        <v>95</v>
      </c>
      <c r="F104" s="253"/>
      <c r="G104" s="253"/>
      <c r="H104" s="253"/>
      <c r="I104" s="253"/>
      <c r="J104" s="162"/>
      <c r="K104" s="163"/>
      <c r="L104" s="164" t="s">
        <v>647</v>
      </c>
      <c r="M104" s="243">
        <f t="shared" si="4"/>
        <v>1</v>
      </c>
      <c r="N104" s="14"/>
      <c r="O104" s="78">
        <f>IF(J104="",P104,IF(AQ104=FALSE,0,IFERROR(HLOOKUP(J104,Q104:$V$137,W104,FALSE),0)))</f>
        <v>1</v>
      </c>
      <c r="P104" s="78">
        <f t="shared" si="8"/>
        <v>1</v>
      </c>
      <c r="Q104" s="224" t="s">
        <v>363</v>
      </c>
      <c r="R104" s="224" t="s">
        <v>391</v>
      </c>
      <c r="S104" s="224" t="s">
        <v>364</v>
      </c>
      <c r="T104" s="224" t="s">
        <v>365</v>
      </c>
      <c r="U104" s="225" t="s">
        <v>556</v>
      </c>
      <c r="V104" s="229" t="s">
        <v>108</v>
      </c>
      <c r="W104" s="7">
        <f t="shared" si="0"/>
        <v>34</v>
      </c>
      <c r="X104" s="79">
        <f t="shared" si="5"/>
        <v>1</v>
      </c>
      <c r="Y104" s="79">
        <f t="shared" si="5"/>
        <v>2</v>
      </c>
      <c r="Z104" s="79">
        <f t="shared" si="5"/>
        <v>3</v>
      </c>
      <c r="AA104" s="79">
        <f t="shared" si="5"/>
        <v>4</v>
      </c>
      <c r="AB104" s="79">
        <f t="shared" si="5"/>
        <v>5</v>
      </c>
      <c r="AC104" s="79">
        <f t="shared" si="5"/>
        <v>6</v>
      </c>
      <c r="AD104" s="80" t="str">
        <f t="shared" ref="AD104:AI136" si="10">IF($AQ104=TRUE,IFERROR(INDEX($Q104:$V104,SMALL($X104:$AC104,COLUMN(AD104)-COLUMN($AD104)+1)),""),"")</f>
        <v>80%以上で実施済み</v>
      </c>
      <c r="AE104" s="80" t="str">
        <f t="shared" si="10"/>
        <v>60%以上で実施済み</v>
      </c>
      <c r="AF104" s="80" t="str">
        <f t="shared" si="10"/>
        <v>40%以上で実施済み</v>
      </c>
      <c r="AG104" s="80" t="str">
        <f t="shared" si="10"/>
        <v>20%以上で実施済み</v>
      </c>
      <c r="AH104" s="80" t="str">
        <f t="shared" si="10"/>
        <v>20％未満又は把握していない</v>
      </c>
      <c r="AI104" s="80" t="str">
        <f t="shared" si="10"/>
        <v>該当なし</v>
      </c>
      <c r="AJ104" s="7"/>
      <c r="AK104" s="80" t="s">
        <v>235</v>
      </c>
      <c r="AL104" s="80" t="s">
        <v>171</v>
      </c>
      <c r="AM104" s="80"/>
      <c r="AN104" s="80"/>
      <c r="AO104" s="80"/>
      <c r="AQ104" s="77" t="b">
        <f t="shared" si="9"/>
        <v>1</v>
      </c>
    </row>
    <row r="105" spans="2:43" s="77" customFormat="1" ht="29.25" customHeight="1">
      <c r="B105" s="75"/>
      <c r="C105" s="161">
        <f t="shared" ca="1" si="7"/>
        <v>19</v>
      </c>
      <c r="D105" s="164" t="s">
        <v>106</v>
      </c>
      <c r="E105" s="253" t="s">
        <v>423</v>
      </c>
      <c r="F105" s="253"/>
      <c r="G105" s="253"/>
      <c r="H105" s="253"/>
      <c r="I105" s="253"/>
      <c r="J105" s="162"/>
      <c r="K105" s="163"/>
      <c r="L105" s="164" t="s">
        <v>647</v>
      </c>
      <c r="M105" s="243">
        <f t="shared" si="4"/>
        <v>1</v>
      </c>
      <c r="N105" s="14"/>
      <c r="O105" s="78">
        <f>IF(J105="",P105,IF(AQ105=FALSE,0,IFERROR(HLOOKUP(J105,Q105:$V$137,W105,FALSE),0)))</f>
        <v>1</v>
      </c>
      <c r="P105" s="78">
        <f t="shared" si="8"/>
        <v>1</v>
      </c>
      <c r="Q105" s="225" t="s">
        <v>416</v>
      </c>
      <c r="R105" s="225"/>
      <c r="S105" s="225" t="s">
        <v>43</v>
      </c>
      <c r="T105" s="225"/>
      <c r="U105" s="225" t="s">
        <v>387</v>
      </c>
      <c r="V105" s="225" t="s">
        <v>48</v>
      </c>
      <c r="W105" s="7">
        <f t="shared" si="0"/>
        <v>33</v>
      </c>
      <c r="X105" s="79">
        <f t="shared" si="5"/>
        <v>1</v>
      </c>
      <c r="Y105" s="79" t="str">
        <f t="shared" si="5"/>
        <v/>
      </c>
      <c r="Z105" s="79">
        <f t="shared" si="5"/>
        <v>3</v>
      </c>
      <c r="AA105" s="79" t="str">
        <f t="shared" si="5"/>
        <v/>
      </c>
      <c r="AB105" s="79">
        <f t="shared" si="5"/>
        <v>5</v>
      </c>
      <c r="AC105" s="79">
        <f t="shared" si="5"/>
        <v>6</v>
      </c>
      <c r="AD105" s="80" t="str">
        <f t="shared" si="10"/>
        <v>実施済み</v>
      </c>
      <c r="AE105" s="80" t="str">
        <f t="shared" si="10"/>
        <v>一部実施</v>
      </c>
      <c r="AF105" s="80" t="str">
        <f t="shared" si="10"/>
        <v>実施（把握）していない</v>
      </c>
      <c r="AG105" s="80" t="str">
        <f t="shared" si="10"/>
        <v>該当なし</v>
      </c>
      <c r="AH105" s="80" t="str">
        <f t="shared" si="10"/>
        <v/>
      </c>
      <c r="AI105" s="80" t="str">
        <f t="shared" si="10"/>
        <v/>
      </c>
      <c r="AJ105" s="7"/>
      <c r="AK105" s="80" t="s">
        <v>235</v>
      </c>
      <c r="AL105" s="80" t="s">
        <v>171</v>
      </c>
      <c r="AM105" s="80"/>
      <c r="AN105" s="80"/>
      <c r="AO105" s="80"/>
      <c r="AQ105" s="77" t="b">
        <f t="shared" si="9"/>
        <v>1</v>
      </c>
    </row>
    <row r="106" spans="2:43" s="77" customFormat="1" ht="29.25" customHeight="1">
      <c r="B106" s="75"/>
      <c r="C106" s="161">
        <f t="shared" ca="1" si="7"/>
        <v>20</v>
      </c>
      <c r="D106" s="164" t="s">
        <v>106</v>
      </c>
      <c r="E106" s="259" t="s">
        <v>245</v>
      </c>
      <c r="F106" s="259"/>
      <c r="G106" s="259"/>
      <c r="H106" s="259"/>
      <c r="I106" s="259"/>
      <c r="J106" s="162"/>
      <c r="K106" s="163"/>
      <c r="L106" s="164" t="s">
        <v>648</v>
      </c>
      <c r="M106" s="243">
        <f t="shared" si="4"/>
        <v>1</v>
      </c>
      <c r="N106" s="14"/>
      <c r="O106" s="78">
        <f>IF(J106="",P106,IF(AQ106=FALSE,0,IFERROR(HLOOKUP(J106,Q106:$V$137,W106,FALSE),0)))</f>
        <v>1</v>
      </c>
      <c r="P106" s="78">
        <f t="shared" si="8"/>
        <v>1</v>
      </c>
      <c r="Q106" s="225" t="s">
        <v>121</v>
      </c>
      <c r="R106" s="225" t="s">
        <v>59</v>
      </c>
      <c r="S106" s="225" t="s">
        <v>113</v>
      </c>
      <c r="T106" s="225" t="s">
        <v>122</v>
      </c>
      <c r="U106" s="225" t="s">
        <v>387</v>
      </c>
      <c r="V106" s="229"/>
      <c r="W106" s="7">
        <f t="shared" si="0"/>
        <v>32</v>
      </c>
      <c r="X106" s="79">
        <f t="shared" si="5"/>
        <v>1</v>
      </c>
      <c r="Y106" s="79">
        <f t="shared" si="5"/>
        <v>2</v>
      </c>
      <c r="Z106" s="79">
        <f t="shared" si="5"/>
        <v>3</v>
      </c>
      <c r="AA106" s="79">
        <f t="shared" si="5"/>
        <v>4</v>
      </c>
      <c r="AB106" s="79">
        <f t="shared" si="5"/>
        <v>5</v>
      </c>
      <c r="AC106" s="79" t="str">
        <f t="shared" si="5"/>
        <v/>
      </c>
      <c r="AD106" s="80" t="str">
        <f t="shared" si="10"/>
        <v>半年に1回程度以上</v>
      </c>
      <c r="AE106" s="80" t="str">
        <f t="shared" si="10"/>
        <v>年1回程度</v>
      </c>
      <c r="AF106" s="80" t="str">
        <f t="shared" si="10"/>
        <v>2～3年に1回程度</v>
      </c>
      <c r="AG106" s="80" t="str">
        <f t="shared" si="10"/>
        <v>3年に1回未満</v>
      </c>
      <c r="AH106" s="80" t="str">
        <f t="shared" si="10"/>
        <v>実施（把握）していない</v>
      </c>
      <c r="AI106" s="80" t="str">
        <f t="shared" si="10"/>
        <v/>
      </c>
      <c r="AJ106" s="7"/>
      <c r="AK106" s="80" t="s">
        <v>235</v>
      </c>
      <c r="AL106" s="80" t="s">
        <v>171</v>
      </c>
      <c r="AM106" s="80"/>
      <c r="AN106" s="80"/>
      <c r="AO106" s="80"/>
      <c r="AQ106" s="77" t="b">
        <f t="shared" si="9"/>
        <v>1</v>
      </c>
    </row>
    <row r="107" spans="2:43" s="77" customFormat="1" ht="29.25" customHeight="1">
      <c r="B107" s="75"/>
      <c r="C107" s="161">
        <f t="shared" ca="1" si="7"/>
        <v>21</v>
      </c>
      <c r="D107" s="164" t="s">
        <v>14</v>
      </c>
      <c r="E107" s="253" t="s">
        <v>96</v>
      </c>
      <c r="F107" s="253"/>
      <c r="G107" s="253"/>
      <c r="H107" s="253"/>
      <c r="I107" s="253"/>
      <c r="J107" s="162"/>
      <c r="K107" s="163"/>
      <c r="L107" s="164" t="s">
        <v>647</v>
      </c>
      <c r="M107" s="243" t="str">
        <f t="shared" si="4"/>
        <v/>
      </c>
      <c r="N107" s="14"/>
      <c r="O107" s="78">
        <f>IF(J107="",P107,IF(AQ107=FALSE,0,IFERROR(HLOOKUP(J107,Q107:$V$137,W107,FALSE),0)))</f>
        <v>0</v>
      </c>
      <c r="P107" s="78">
        <f t="shared" si="8"/>
        <v>0</v>
      </c>
      <c r="Q107" s="224" t="s">
        <v>526</v>
      </c>
      <c r="R107" s="224" t="s">
        <v>527</v>
      </c>
      <c r="S107" s="224" t="s">
        <v>528</v>
      </c>
      <c r="T107" s="224" t="s">
        <v>529</v>
      </c>
      <c r="U107" s="225" t="s">
        <v>341</v>
      </c>
      <c r="V107" s="229"/>
      <c r="W107" s="7">
        <f t="shared" si="0"/>
        <v>31</v>
      </c>
      <c r="X107" s="79">
        <f t="shared" si="5"/>
        <v>1</v>
      </c>
      <c r="Y107" s="79">
        <f t="shared" si="5"/>
        <v>2</v>
      </c>
      <c r="Z107" s="79">
        <f t="shared" si="5"/>
        <v>3</v>
      </c>
      <c r="AA107" s="79">
        <f t="shared" si="5"/>
        <v>4</v>
      </c>
      <c r="AB107" s="79">
        <f t="shared" si="5"/>
        <v>5</v>
      </c>
      <c r="AC107" s="79" t="str">
        <f t="shared" si="5"/>
        <v/>
      </c>
      <c r="AD107" s="80" t="str">
        <f t="shared" si="10"/>
        <v/>
      </c>
      <c r="AE107" s="80" t="str">
        <f t="shared" si="10"/>
        <v/>
      </c>
      <c r="AF107" s="80" t="str">
        <f t="shared" si="10"/>
        <v/>
      </c>
      <c r="AG107" s="80" t="str">
        <f t="shared" si="10"/>
        <v/>
      </c>
      <c r="AH107" s="80" t="str">
        <f t="shared" si="10"/>
        <v/>
      </c>
      <c r="AI107" s="80" t="str">
        <f t="shared" si="10"/>
        <v/>
      </c>
      <c r="AJ107" s="7"/>
      <c r="AK107" s="80" t="s">
        <v>235</v>
      </c>
      <c r="AL107" s="80" t="s">
        <v>171</v>
      </c>
      <c r="AM107" s="80"/>
      <c r="AN107" s="80"/>
      <c r="AO107" s="80"/>
      <c r="AQ107" s="77" t="b">
        <f t="shared" si="9"/>
        <v>0</v>
      </c>
    </row>
    <row r="108" spans="2:43" s="77" customFormat="1" ht="29.25" customHeight="1">
      <c r="B108" s="75"/>
      <c r="C108" s="161">
        <f t="shared" ca="1" si="7"/>
        <v>22</v>
      </c>
      <c r="D108" s="164" t="s">
        <v>14</v>
      </c>
      <c r="E108" s="253" t="s">
        <v>97</v>
      </c>
      <c r="F108" s="253"/>
      <c r="G108" s="253"/>
      <c r="H108" s="253"/>
      <c r="I108" s="253"/>
      <c r="J108" s="162"/>
      <c r="K108" s="163"/>
      <c r="L108" s="164" t="s">
        <v>648</v>
      </c>
      <c r="M108" s="243" t="str">
        <f t="shared" si="4"/>
        <v/>
      </c>
      <c r="N108" s="14"/>
      <c r="O108" s="78">
        <f>IF(J108="",P108,IF(AQ108=FALSE,0,IFERROR(HLOOKUP(J108,Q108:$V$137,W108,FALSE),0)))</f>
        <v>0</v>
      </c>
      <c r="P108" s="78">
        <f t="shared" si="8"/>
        <v>0</v>
      </c>
      <c r="Q108" s="225" t="s">
        <v>416</v>
      </c>
      <c r="R108" s="225" t="s">
        <v>51</v>
      </c>
      <c r="S108" s="225" t="s">
        <v>50</v>
      </c>
      <c r="T108" s="225" t="s">
        <v>43</v>
      </c>
      <c r="U108" s="225" t="s">
        <v>387</v>
      </c>
      <c r="V108" s="229"/>
      <c r="W108" s="7">
        <f t="shared" si="0"/>
        <v>30</v>
      </c>
      <c r="X108" s="79">
        <f t="shared" si="5"/>
        <v>1</v>
      </c>
      <c r="Y108" s="79">
        <f t="shared" si="5"/>
        <v>2</v>
      </c>
      <c r="Z108" s="79">
        <f t="shared" si="5"/>
        <v>3</v>
      </c>
      <c r="AA108" s="79">
        <f t="shared" si="5"/>
        <v>4</v>
      </c>
      <c r="AB108" s="79">
        <f t="shared" si="5"/>
        <v>5</v>
      </c>
      <c r="AC108" s="79" t="str">
        <f t="shared" si="5"/>
        <v/>
      </c>
      <c r="AD108" s="80" t="str">
        <f t="shared" si="10"/>
        <v/>
      </c>
      <c r="AE108" s="80" t="str">
        <f t="shared" si="10"/>
        <v/>
      </c>
      <c r="AF108" s="80" t="str">
        <f t="shared" si="10"/>
        <v/>
      </c>
      <c r="AG108" s="80" t="str">
        <f t="shared" si="10"/>
        <v/>
      </c>
      <c r="AH108" s="80" t="str">
        <f t="shared" si="10"/>
        <v/>
      </c>
      <c r="AI108" s="80" t="str">
        <f t="shared" si="10"/>
        <v/>
      </c>
      <c r="AJ108" s="7"/>
      <c r="AK108" s="80" t="s">
        <v>235</v>
      </c>
      <c r="AL108" s="80" t="s">
        <v>171</v>
      </c>
      <c r="AM108" s="80"/>
      <c r="AN108" s="80"/>
      <c r="AO108" s="80"/>
      <c r="AQ108" s="77" t="b">
        <f t="shared" si="9"/>
        <v>0</v>
      </c>
    </row>
    <row r="109" spans="2:43" s="77" customFormat="1" ht="29.25" customHeight="1">
      <c r="B109" s="75"/>
      <c r="C109" s="161">
        <f ca="1">IFERROR(OFFSET(C109,-1,0)+1,1)</f>
        <v>23</v>
      </c>
      <c r="D109" s="164" t="s">
        <v>550</v>
      </c>
      <c r="E109" s="253" t="s">
        <v>424</v>
      </c>
      <c r="F109" s="253"/>
      <c r="G109" s="253"/>
      <c r="H109" s="253"/>
      <c r="I109" s="253"/>
      <c r="J109" s="162"/>
      <c r="K109" s="163"/>
      <c r="L109" s="164" t="s">
        <v>647</v>
      </c>
      <c r="M109" s="243" t="str">
        <f t="shared" si="4"/>
        <v/>
      </c>
      <c r="N109" s="14"/>
      <c r="O109" s="78">
        <f>IF(J109="",P109,IF(AQ109=FALSE,0,IFERROR(HLOOKUP(J109,Q109:$V$137,W109,FALSE),0)))</f>
        <v>0</v>
      </c>
      <c r="P109" s="78">
        <f t="shared" si="8"/>
        <v>0</v>
      </c>
      <c r="Q109" s="224" t="s">
        <v>360</v>
      </c>
      <c r="R109" s="224" t="s">
        <v>47</v>
      </c>
      <c r="S109" s="224" t="s">
        <v>45</v>
      </c>
      <c r="T109" s="224" t="s">
        <v>49</v>
      </c>
      <c r="U109" s="225" t="s">
        <v>556</v>
      </c>
      <c r="V109" s="229"/>
      <c r="W109" s="7">
        <f t="shared" si="0"/>
        <v>29</v>
      </c>
      <c r="X109" s="79">
        <f t="shared" ref="X109:AC109" si="11">IF(Q109="","",COLUMN(X109)-COLUMN($X109)+1)</f>
        <v>1</v>
      </c>
      <c r="Y109" s="79">
        <f t="shared" si="11"/>
        <v>2</v>
      </c>
      <c r="Z109" s="79">
        <f t="shared" si="11"/>
        <v>3</v>
      </c>
      <c r="AA109" s="79">
        <f t="shared" si="11"/>
        <v>4</v>
      </c>
      <c r="AB109" s="79">
        <f t="shared" si="11"/>
        <v>5</v>
      </c>
      <c r="AC109" s="79" t="str">
        <f t="shared" si="11"/>
        <v/>
      </c>
      <c r="AD109" s="80" t="str">
        <f t="shared" si="10"/>
        <v/>
      </c>
      <c r="AE109" s="80" t="str">
        <f t="shared" si="10"/>
        <v/>
      </c>
      <c r="AF109" s="80" t="str">
        <f t="shared" si="10"/>
        <v/>
      </c>
      <c r="AG109" s="80" t="str">
        <f t="shared" si="10"/>
        <v/>
      </c>
      <c r="AH109" s="80" t="str">
        <f t="shared" si="10"/>
        <v/>
      </c>
      <c r="AI109" s="80" t="str">
        <f t="shared" si="10"/>
        <v/>
      </c>
      <c r="AJ109" s="7"/>
      <c r="AK109" s="80" t="s">
        <v>235</v>
      </c>
      <c r="AL109" s="80" t="s">
        <v>171</v>
      </c>
      <c r="AM109" s="80"/>
      <c r="AN109" s="80"/>
      <c r="AO109" s="80"/>
      <c r="AQ109" s="77" t="b">
        <f t="shared" si="9"/>
        <v>0</v>
      </c>
    </row>
    <row r="110" spans="2:43" s="77" customFormat="1" ht="29.25" customHeight="1">
      <c r="B110" s="75"/>
      <c r="C110" s="161">
        <f t="shared" ca="1" si="7"/>
        <v>24</v>
      </c>
      <c r="D110" s="164" t="s">
        <v>10</v>
      </c>
      <c r="E110" s="253" t="s">
        <v>425</v>
      </c>
      <c r="F110" s="253"/>
      <c r="G110" s="253"/>
      <c r="H110" s="253"/>
      <c r="I110" s="253"/>
      <c r="J110" s="162"/>
      <c r="K110" s="163"/>
      <c r="L110" s="164" t="s">
        <v>648</v>
      </c>
      <c r="M110" s="243" t="str">
        <f t="shared" si="4"/>
        <v/>
      </c>
      <c r="N110" s="14"/>
      <c r="O110" s="78">
        <f>IF(J110="",P110,IF(AQ110=FALSE,0,IFERROR(HLOOKUP(J110,Q110:$V$137,W110,FALSE),0)))</f>
        <v>0</v>
      </c>
      <c r="P110" s="78">
        <f>IF(AND(AQ110,J110=""),1,0)</f>
        <v>0</v>
      </c>
      <c r="Q110" s="224" t="s">
        <v>363</v>
      </c>
      <c r="R110" s="224" t="s">
        <v>391</v>
      </c>
      <c r="S110" s="224" t="s">
        <v>364</v>
      </c>
      <c r="T110" s="224" t="s">
        <v>365</v>
      </c>
      <c r="U110" s="225" t="s">
        <v>556</v>
      </c>
      <c r="V110" s="229"/>
      <c r="W110" s="7">
        <f t="shared" si="0"/>
        <v>28</v>
      </c>
      <c r="X110" s="79">
        <f t="shared" si="5"/>
        <v>1</v>
      </c>
      <c r="Y110" s="79">
        <f t="shared" si="5"/>
        <v>2</v>
      </c>
      <c r="Z110" s="79">
        <f t="shared" si="5"/>
        <v>3</v>
      </c>
      <c r="AA110" s="79">
        <f t="shared" si="5"/>
        <v>4</v>
      </c>
      <c r="AB110" s="79">
        <f t="shared" si="5"/>
        <v>5</v>
      </c>
      <c r="AC110" s="79" t="str">
        <f t="shared" si="5"/>
        <v/>
      </c>
      <c r="AD110" s="80" t="str">
        <f t="shared" si="10"/>
        <v/>
      </c>
      <c r="AE110" s="80" t="str">
        <f t="shared" si="10"/>
        <v/>
      </c>
      <c r="AF110" s="80" t="str">
        <f t="shared" si="10"/>
        <v/>
      </c>
      <c r="AG110" s="80" t="str">
        <f t="shared" si="10"/>
        <v/>
      </c>
      <c r="AH110" s="80" t="str">
        <f t="shared" si="10"/>
        <v/>
      </c>
      <c r="AI110" s="80" t="str">
        <f t="shared" si="10"/>
        <v/>
      </c>
      <c r="AJ110" s="7"/>
      <c r="AK110" s="80" t="s">
        <v>235</v>
      </c>
      <c r="AL110" s="80" t="s">
        <v>171</v>
      </c>
      <c r="AM110" s="80"/>
      <c r="AN110" s="80"/>
      <c r="AO110" s="80"/>
      <c r="AQ110" s="77" t="b">
        <f t="shared" si="9"/>
        <v>0</v>
      </c>
    </row>
    <row r="111" spans="2:43" s="77" customFormat="1" ht="29.25" customHeight="1">
      <c r="B111" s="75"/>
      <c r="C111" s="161">
        <f t="shared" ca="1" si="7"/>
        <v>25</v>
      </c>
      <c r="D111" s="164" t="s">
        <v>196</v>
      </c>
      <c r="E111" s="253" t="s">
        <v>426</v>
      </c>
      <c r="F111" s="253"/>
      <c r="G111" s="253"/>
      <c r="H111" s="253"/>
      <c r="I111" s="253"/>
      <c r="J111" s="162"/>
      <c r="K111" s="163"/>
      <c r="L111" s="164" t="s">
        <v>647</v>
      </c>
      <c r="M111" s="243" t="str">
        <f t="shared" si="4"/>
        <v/>
      </c>
      <c r="N111" s="14"/>
      <c r="O111" s="78">
        <f>IF(J111="",P111,IF(AQ111=FALSE,0,IFERROR(HLOOKUP(J111,Q111:$V$137,W111,FALSE),0)))</f>
        <v>0</v>
      </c>
      <c r="P111" s="78">
        <f>IF(AND(AQ111,J111=""),1,0)</f>
        <v>0</v>
      </c>
      <c r="Q111" s="224" t="s">
        <v>526</v>
      </c>
      <c r="R111" s="224" t="s">
        <v>527</v>
      </c>
      <c r="S111" s="224" t="s">
        <v>528</v>
      </c>
      <c r="T111" s="224" t="s">
        <v>529</v>
      </c>
      <c r="U111" s="225" t="s">
        <v>341</v>
      </c>
      <c r="V111" s="229"/>
      <c r="W111" s="7">
        <f t="shared" si="0"/>
        <v>27</v>
      </c>
      <c r="X111" s="79">
        <f t="shared" si="5"/>
        <v>1</v>
      </c>
      <c r="Y111" s="79">
        <f t="shared" si="5"/>
        <v>2</v>
      </c>
      <c r="Z111" s="79">
        <f t="shared" si="5"/>
        <v>3</v>
      </c>
      <c r="AA111" s="79">
        <f t="shared" si="5"/>
        <v>4</v>
      </c>
      <c r="AB111" s="79">
        <f t="shared" si="5"/>
        <v>5</v>
      </c>
      <c r="AC111" s="79" t="str">
        <f t="shared" si="5"/>
        <v/>
      </c>
      <c r="AD111" s="80" t="str">
        <f t="shared" si="10"/>
        <v/>
      </c>
      <c r="AE111" s="80" t="str">
        <f t="shared" si="10"/>
        <v/>
      </c>
      <c r="AF111" s="80" t="str">
        <f t="shared" si="10"/>
        <v/>
      </c>
      <c r="AG111" s="80" t="str">
        <f t="shared" si="10"/>
        <v/>
      </c>
      <c r="AH111" s="80" t="str">
        <f t="shared" si="10"/>
        <v/>
      </c>
      <c r="AI111" s="80" t="str">
        <f t="shared" si="10"/>
        <v/>
      </c>
      <c r="AJ111" s="7"/>
      <c r="AK111" s="80" t="s">
        <v>235</v>
      </c>
      <c r="AL111" s="80" t="s">
        <v>171</v>
      </c>
      <c r="AM111" s="80"/>
      <c r="AN111" s="80"/>
      <c r="AO111" s="80"/>
      <c r="AQ111" s="77" t="b">
        <f t="shared" si="9"/>
        <v>0</v>
      </c>
    </row>
    <row r="112" spans="2:43" s="77" customFormat="1" ht="29.25" customHeight="1">
      <c r="B112" s="75"/>
      <c r="C112" s="161">
        <f t="shared" ca="1" si="7"/>
        <v>26</v>
      </c>
      <c r="D112" s="164" t="s">
        <v>195</v>
      </c>
      <c r="E112" s="253" t="s">
        <v>173</v>
      </c>
      <c r="F112" s="253"/>
      <c r="G112" s="253"/>
      <c r="H112" s="253"/>
      <c r="I112" s="253"/>
      <c r="J112" s="162"/>
      <c r="K112" s="163"/>
      <c r="L112" s="164" t="s">
        <v>647</v>
      </c>
      <c r="M112" s="243" t="str">
        <f t="shared" si="4"/>
        <v/>
      </c>
      <c r="N112" s="14"/>
      <c r="O112" s="78">
        <f>IF(J112="",P112,IF(AQ112=FALSE,0,IFERROR(HLOOKUP(J112,Q112:$V$137,W112,FALSE),0)))</f>
        <v>0</v>
      </c>
      <c r="P112" s="78">
        <f t="shared" si="8"/>
        <v>0</v>
      </c>
      <c r="Q112" s="224" t="s">
        <v>363</v>
      </c>
      <c r="R112" s="224" t="s">
        <v>391</v>
      </c>
      <c r="S112" s="224" t="s">
        <v>364</v>
      </c>
      <c r="T112" s="224" t="s">
        <v>365</v>
      </c>
      <c r="U112" s="225" t="s">
        <v>556</v>
      </c>
      <c r="V112" s="225" t="s">
        <v>48</v>
      </c>
      <c r="W112" s="7">
        <f t="shared" si="0"/>
        <v>26</v>
      </c>
      <c r="X112" s="79">
        <f t="shared" si="5"/>
        <v>1</v>
      </c>
      <c r="Y112" s="79">
        <f t="shared" si="5"/>
        <v>2</v>
      </c>
      <c r="Z112" s="79">
        <f t="shared" si="5"/>
        <v>3</v>
      </c>
      <c r="AA112" s="79">
        <f t="shared" si="5"/>
        <v>4</v>
      </c>
      <c r="AB112" s="79">
        <f t="shared" si="5"/>
        <v>5</v>
      </c>
      <c r="AC112" s="79">
        <f t="shared" si="5"/>
        <v>6</v>
      </c>
      <c r="AD112" s="80" t="str">
        <f t="shared" si="10"/>
        <v/>
      </c>
      <c r="AE112" s="80" t="str">
        <f t="shared" si="10"/>
        <v/>
      </c>
      <c r="AF112" s="80" t="str">
        <f t="shared" si="10"/>
        <v/>
      </c>
      <c r="AG112" s="80" t="str">
        <f t="shared" si="10"/>
        <v/>
      </c>
      <c r="AH112" s="80" t="str">
        <f t="shared" si="10"/>
        <v/>
      </c>
      <c r="AI112" s="80" t="str">
        <f t="shared" si="10"/>
        <v/>
      </c>
      <c r="AJ112" s="7"/>
      <c r="AK112" s="80" t="s">
        <v>235</v>
      </c>
      <c r="AL112" s="80" t="s">
        <v>171</v>
      </c>
      <c r="AM112" s="80"/>
      <c r="AN112" s="80"/>
      <c r="AO112" s="80"/>
      <c r="AQ112" s="77" t="b">
        <f t="shared" si="9"/>
        <v>0</v>
      </c>
    </row>
    <row r="113" spans="2:43" s="77" customFormat="1" ht="29.25" customHeight="1">
      <c r="B113" s="75"/>
      <c r="C113" s="161">
        <f t="shared" ca="1" si="7"/>
        <v>27</v>
      </c>
      <c r="D113" s="164" t="s">
        <v>11</v>
      </c>
      <c r="E113" s="253" t="s">
        <v>98</v>
      </c>
      <c r="F113" s="253"/>
      <c r="G113" s="253"/>
      <c r="H113" s="253"/>
      <c r="I113" s="253"/>
      <c r="J113" s="162"/>
      <c r="K113" s="163"/>
      <c r="L113" s="164" t="s">
        <v>647</v>
      </c>
      <c r="M113" s="243" t="str">
        <f t="shared" si="4"/>
        <v/>
      </c>
      <c r="N113" s="14"/>
      <c r="O113" s="78">
        <f>IF(J113="",P113,IF(AQ113=FALSE,0,IFERROR(HLOOKUP(J113,Q113:$V$137,W113,FALSE),0)))</f>
        <v>0</v>
      </c>
      <c r="P113" s="78">
        <f t="shared" si="8"/>
        <v>0</v>
      </c>
      <c r="Q113" s="224" t="s">
        <v>526</v>
      </c>
      <c r="R113" s="224" t="s">
        <v>527</v>
      </c>
      <c r="S113" s="224" t="s">
        <v>528</v>
      </c>
      <c r="T113" s="224" t="s">
        <v>529</v>
      </c>
      <c r="U113" s="225" t="s">
        <v>341</v>
      </c>
      <c r="V113" s="229"/>
      <c r="W113" s="7">
        <f t="shared" si="0"/>
        <v>25</v>
      </c>
      <c r="X113" s="79">
        <f t="shared" si="5"/>
        <v>1</v>
      </c>
      <c r="Y113" s="79">
        <f t="shared" si="5"/>
        <v>2</v>
      </c>
      <c r="Z113" s="79">
        <f t="shared" si="5"/>
        <v>3</v>
      </c>
      <c r="AA113" s="79">
        <f t="shared" si="5"/>
        <v>4</v>
      </c>
      <c r="AB113" s="79">
        <f t="shared" si="5"/>
        <v>5</v>
      </c>
      <c r="AC113" s="79" t="str">
        <f t="shared" si="5"/>
        <v/>
      </c>
      <c r="AD113" s="80" t="str">
        <f t="shared" si="10"/>
        <v/>
      </c>
      <c r="AE113" s="80" t="str">
        <f t="shared" si="10"/>
        <v/>
      </c>
      <c r="AF113" s="80" t="str">
        <f t="shared" si="10"/>
        <v/>
      </c>
      <c r="AG113" s="80" t="str">
        <f t="shared" si="10"/>
        <v/>
      </c>
      <c r="AH113" s="80" t="str">
        <f t="shared" si="10"/>
        <v/>
      </c>
      <c r="AI113" s="80" t="str">
        <f t="shared" si="10"/>
        <v/>
      </c>
      <c r="AJ113" s="7"/>
      <c r="AK113" s="80" t="s">
        <v>235</v>
      </c>
      <c r="AL113" s="80" t="s">
        <v>171</v>
      </c>
      <c r="AM113" s="80"/>
      <c r="AN113" s="80"/>
      <c r="AO113" s="80"/>
      <c r="AQ113" s="77" t="b">
        <f t="shared" si="9"/>
        <v>0</v>
      </c>
    </row>
    <row r="114" spans="2:43" s="77" customFormat="1" ht="29.25" customHeight="1">
      <c r="B114" s="75"/>
      <c r="C114" s="161">
        <f t="shared" ca="1" si="7"/>
        <v>28</v>
      </c>
      <c r="D114" s="164" t="s">
        <v>13</v>
      </c>
      <c r="E114" s="253" t="s">
        <v>99</v>
      </c>
      <c r="F114" s="253"/>
      <c r="G114" s="253"/>
      <c r="H114" s="253"/>
      <c r="I114" s="253"/>
      <c r="J114" s="162"/>
      <c r="K114" s="163"/>
      <c r="L114" s="164" t="s">
        <v>647</v>
      </c>
      <c r="M114" s="243" t="str">
        <f t="shared" si="4"/>
        <v/>
      </c>
      <c r="N114" s="14"/>
      <c r="O114" s="78">
        <f>IF(J114="",P114,IF(AQ114=FALSE,0,IFERROR(HLOOKUP(J114,Q114:$V$137,W114,FALSE),0)))</f>
        <v>0</v>
      </c>
      <c r="P114" s="78">
        <f t="shared" si="8"/>
        <v>0</v>
      </c>
      <c r="Q114" s="224" t="s">
        <v>526</v>
      </c>
      <c r="R114" s="224" t="s">
        <v>527</v>
      </c>
      <c r="S114" s="224" t="s">
        <v>528</v>
      </c>
      <c r="T114" s="224" t="s">
        <v>529</v>
      </c>
      <c r="U114" s="225" t="s">
        <v>341</v>
      </c>
      <c r="V114" s="229"/>
      <c r="W114" s="7">
        <f t="shared" si="0"/>
        <v>24</v>
      </c>
      <c r="X114" s="79">
        <f t="shared" si="5"/>
        <v>1</v>
      </c>
      <c r="Y114" s="79">
        <f t="shared" si="5"/>
        <v>2</v>
      </c>
      <c r="Z114" s="79">
        <f t="shared" si="5"/>
        <v>3</v>
      </c>
      <c r="AA114" s="79">
        <f t="shared" si="5"/>
        <v>4</v>
      </c>
      <c r="AB114" s="79">
        <f t="shared" si="5"/>
        <v>5</v>
      </c>
      <c r="AC114" s="79" t="str">
        <f t="shared" si="5"/>
        <v/>
      </c>
      <c r="AD114" s="80" t="str">
        <f t="shared" si="10"/>
        <v/>
      </c>
      <c r="AE114" s="80" t="str">
        <f t="shared" si="10"/>
        <v/>
      </c>
      <c r="AF114" s="80" t="str">
        <f t="shared" si="10"/>
        <v/>
      </c>
      <c r="AG114" s="80" t="str">
        <f t="shared" si="10"/>
        <v/>
      </c>
      <c r="AH114" s="80" t="str">
        <f t="shared" si="10"/>
        <v/>
      </c>
      <c r="AI114" s="80" t="str">
        <f t="shared" si="10"/>
        <v/>
      </c>
      <c r="AJ114" s="7"/>
      <c r="AK114" s="80" t="s">
        <v>235</v>
      </c>
      <c r="AL114" s="80" t="s">
        <v>171</v>
      </c>
      <c r="AM114" s="80"/>
      <c r="AN114" s="80"/>
      <c r="AO114" s="80"/>
      <c r="AQ114" s="77" t="b">
        <f t="shared" si="9"/>
        <v>0</v>
      </c>
    </row>
    <row r="115" spans="2:43" s="77" customFormat="1" ht="29.25" customHeight="1">
      <c r="B115" s="75"/>
      <c r="C115" s="161">
        <f ca="1">IFERROR(OFFSET(C115,-1,0)+1,1)</f>
        <v>29</v>
      </c>
      <c r="D115" s="164" t="s">
        <v>13</v>
      </c>
      <c r="E115" s="253" t="s">
        <v>427</v>
      </c>
      <c r="F115" s="253"/>
      <c r="G115" s="253"/>
      <c r="H115" s="253"/>
      <c r="I115" s="253"/>
      <c r="J115" s="162"/>
      <c r="K115" s="163"/>
      <c r="L115" s="164" t="s">
        <v>648</v>
      </c>
      <c r="M115" s="243" t="str">
        <f t="shared" si="4"/>
        <v/>
      </c>
      <c r="N115" s="14"/>
      <c r="O115" s="78">
        <f>IF(J115="",P115,IF(AQ115=FALSE,0,IFERROR(HLOOKUP(J115,Q115:$V$137,W115,FALSE),0)))</f>
        <v>0</v>
      </c>
      <c r="P115" s="78">
        <f t="shared" si="8"/>
        <v>0</v>
      </c>
      <c r="Q115" s="225" t="s">
        <v>69</v>
      </c>
      <c r="R115" s="225" t="s">
        <v>71</v>
      </c>
      <c r="S115" s="225"/>
      <c r="T115" s="225"/>
      <c r="U115" s="225" t="s">
        <v>387</v>
      </c>
      <c r="V115" s="225" t="s">
        <v>23</v>
      </c>
      <c r="W115" s="7">
        <f t="shared" si="0"/>
        <v>23</v>
      </c>
      <c r="X115" s="79">
        <f t="shared" ref="X115:AC115" si="12">IF(Q115="","",COLUMN(X115)-COLUMN($X115)+1)</f>
        <v>1</v>
      </c>
      <c r="Y115" s="79">
        <f t="shared" si="12"/>
        <v>2</v>
      </c>
      <c r="Z115" s="79" t="str">
        <f t="shared" si="12"/>
        <v/>
      </c>
      <c r="AA115" s="79" t="str">
        <f t="shared" si="12"/>
        <v/>
      </c>
      <c r="AB115" s="79">
        <f t="shared" si="12"/>
        <v>5</v>
      </c>
      <c r="AC115" s="79">
        <f t="shared" si="12"/>
        <v>6</v>
      </c>
      <c r="AD115" s="80" t="str">
        <f t="shared" si="10"/>
        <v/>
      </c>
      <c r="AE115" s="80" t="str">
        <f t="shared" si="10"/>
        <v/>
      </c>
      <c r="AF115" s="80" t="str">
        <f t="shared" si="10"/>
        <v/>
      </c>
      <c r="AG115" s="80" t="str">
        <f t="shared" si="10"/>
        <v/>
      </c>
      <c r="AH115" s="80" t="str">
        <f t="shared" si="10"/>
        <v/>
      </c>
      <c r="AI115" s="80" t="str">
        <f t="shared" si="10"/>
        <v/>
      </c>
      <c r="AJ115" s="7"/>
      <c r="AK115" s="80" t="s">
        <v>235</v>
      </c>
      <c r="AL115" s="80" t="s">
        <v>171</v>
      </c>
      <c r="AM115" s="80"/>
      <c r="AN115" s="80"/>
      <c r="AO115" s="80"/>
      <c r="AQ115" s="77" t="b">
        <f t="shared" si="9"/>
        <v>0</v>
      </c>
    </row>
    <row r="116" spans="2:43" s="77" customFormat="1" ht="29.25" customHeight="1">
      <c r="B116" s="75"/>
      <c r="C116" s="161">
        <f t="shared" ca="1" si="7"/>
        <v>30</v>
      </c>
      <c r="D116" s="164" t="s">
        <v>13</v>
      </c>
      <c r="E116" s="253" t="s">
        <v>428</v>
      </c>
      <c r="F116" s="253"/>
      <c r="G116" s="253"/>
      <c r="H116" s="253"/>
      <c r="I116" s="253"/>
      <c r="J116" s="162"/>
      <c r="K116" s="163"/>
      <c r="L116" s="164" t="s">
        <v>647</v>
      </c>
      <c r="M116" s="243" t="str">
        <f t="shared" si="4"/>
        <v/>
      </c>
      <c r="N116" s="14"/>
      <c r="O116" s="78">
        <f>IF(J116="",P116,IF(AQ116=FALSE,0,IFERROR(HLOOKUP(J116,Q116:$V$137,W116,FALSE),0)))</f>
        <v>0</v>
      </c>
      <c r="P116" s="78">
        <f t="shared" si="8"/>
        <v>0</v>
      </c>
      <c r="Q116" s="225" t="s">
        <v>416</v>
      </c>
      <c r="R116" s="229"/>
      <c r="S116" s="229"/>
      <c r="T116" s="229"/>
      <c r="U116" s="225" t="s">
        <v>395</v>
      </c>
      <c r="V116" s="229" t="s">
        <v>294</v>
      </c>
      <c r="W116" s="7">
        <f t="shared" si="0"/>
        <v>22</v>
      </c>
      <c r="X116" s="79">
        <f t="shared" si="5"/>
        <v>1</v>
      </c>
      <c r="Y116" s="79" t="str">
        <f t="shared" si="5"/>
        <v/>
      </c>
      <c r="Z116" s="79" t="str">
        <f t="shared" si="5"/>
        <v/>
      </c>
      <c r="AA116" s="79" t="str">
        <f t="shared" si="5"/>
        <v/>
      </c>
      <c r="AB116" s="79">
        <f t="shared" si="5"/>
        <v>5</v>
      </c>
      <c r="AC116" s="79">
        <f t="shared" si="5"/>
        <v>6</v>
      </c>
      <c r="AD116" s="80" t="str">
        <f t="shared" si="10"/>
        <v/>
      </c>
      <c r="AE116" s="80" t="str">
        <f t="shared" si="10"/>
        <v/>
      </c>
      <c r="AF116" s="80" t="str">
        <f t="shared" si="10"/>
        <v/>
      </c>
      <c r="AG116" s="80" t="str">
        <f t="shared" si="10"/>
        <v/>
      </c>
      <c r="AH116" s="80" t="str">
        <f t="shared" si="10"/>
        <v/>
      </c>
      <c r="AI116" s="80" t="str">
        <f t="shared" si="10"/>
        <v/>
      </c>
      <c r="AJ116" s="7"/>
      <c r="AK116" s="80" t="s">
        <v>235</v>
      </c>
      <c r="AL116" s="80" t="s">
        <v>171</v>
      </c>
      <c r="AM116" s="80"/>
      <c r="AN116" s="80"/>
      <c r="AO116" s="80"/>
      <c r="AQ116" s="77" t="b">
        <f t="shared" si="9"/>
        <v>0</v>
      </c>
    </row>
    <row r="117" spans="2:43" s="77" customFormat="1" ht="29.25" customHeight="1">
      <c r="B117" s="75"/>
      <c r="C117" s="161">
        <f t="shared" ca="1" si="7"/>
        <v>31</v>
      </c>
      <c r="D117" s="164" t="s">
        <v>13</v>
      </c>
      <c r="E117" s="253" t="s">
        <v>174</v>
      </c>
      <c r="F117" s="253"/>
      <c r="G117" s="253"/>
      <c r="H117" s="253"/>
      <c r="I117" s="253"/>
      <c r="J117" s="162"/>
      <c r="K117" s="163"/>
      <c r="L117" s="164" t="s">
        <v>648</v>
      </c>
      <c r="M117" s="243" t="str">
        <f t="shared" si="4"/>
        <v/>
      </c>
      <c r="N117" s="14"/>
      <c r="O117" s="78">
        <f>IF(J117="",P117,IF(AQ117=FALSE,0,IFERROR(HLOOKUP(J117,Q117:$V$137,W117,FALSE),0)))</f>
        <v>0</v>
      </c>
      <c r="P117" s="78">
        <f t="shared" si="8"/>
        <v>0</v>
      </c>
      <c r="Q117" s="229" t="s">
        <v>109</v>
      </c>
      <c r="R117" s="229" t="s">
        <v>110</v>
      </c>
      <c r="S117" s="229" t="s">
        <v>111</v>
      </c>
      <c r="T117" s="229"/>
      <c r="U117" s="225" t="s">
        <v>395</v>
      </c>
      <c r="V117" s="229"/>
      <c r="W117" s="7">
        <f t="shared" si="0"/>
        <v>21</v>
      </c>
      <c r="X117" s="79">
        <f t="shared" si="5"/>
        <v>1</v>
      </c>
      <c r="Y117" s="79">
        <f t="shared" si="5"/>
        <v>2</v>
      </c>
      <c r="Z117" s="79">
        <f t="shared" si="5"/>
        <v>3</v>
      </c>
      <c r="AA117" s="79" t="str">
        <f t="shared" si="5"/>
        <v/>
      </c>
      <c r="AB117" s="79">
        <f t="shared" si="5"/>
        <v>5</v>
      </c>
      <c r="AC117" s="79" t="str">
        <f t="shared" si="5"/>
        <v/>
      </c>
      <c r="AD117" s="80" t="str">
        <f t="shared" si="10"/>
        <v/>
      </c>
      <c r="AE117" s="80" t="str">
        <f t="shared" si="10"/>
        <v/>
      </c>
      <c r="AF117" s="80" t="str">
        <f t="shared" si="10"/>
        <v/>
      </c>
      <c r="AG117" s="80" t="str">
        <f t="shared" si="10"/>
        <v/>
      </c>
      <c r="AH117" s="80" t="str">
        <f t="shared" si="10"/>
        <v/>
      </c>
      <c r="AI117" s="80" t="str">
        <f t="shared" si="10"/>
        <v/>
      </c>
      <c r="AJ117" s="7"/>
      <c r="AK117" s="80" t="s">
        <v>235</v>
      </c>
      <c r="AL117" s="80" t="s">
        <v>171</v>
      </c>
      <c r="AM117" s="80"/>
      <c r="AN117" s="80"/>
      <c r="AO117" s="80"/>
      <c r="AQ117" s="77" t="b">
        <f t="shared" si="9"/>
        <v>0</v>
      </c>
    </row>
    <row r="118" spans="2:43" s="77" customFormat="1" ht="29.25" customHeight="1">
      <c r="B118" s="75"/>
      <c r="C118" s="161">
        <f t="shared" ca="1" si="7"/>
        <v>32</v>
      </c>
      <c r="D118" s="164" t="s">
        <v>13</v>
      </c>
      <c r="E118" s="253" t="s">
        <v>296</v>
      </c>
      <c r="F118" s="253"/>
      <c r="G118" s="253"/>
      <c r="H118" s="253"/>
      <c r="I118" s="253"/>
      <c r="J118" s="162"/>
      <c r="K118" s="163"/>
      <c r="L118" s="164" t="s">
        <v>648</v>
      </c>
      <c r="M118" s="243" t="str">
        <f t="shared" si="4"/>
        <v/>
      </c>
      <c r="N118" s="14"/>
      <c r="O118" s="78">
        <f>IF(J118="",P118,IF(AQ118=FALSE,0,IFERROR(HLOOKUP(J118,Q118:$V$137,W118,FALSE),0)))</f>
        <v>0</v>
      </c>
      <c r="P118" s="78">
        <f t="shared" si="8"/>
        <v>0</v>
      </c>
      <c r="Q118" s="224" t="s">
        <v>363</v>
      </c>
      <c r="R118" s="224" t="s">
        <v>391</v>
      </c>
      <c r="S118" s="224" t="s">
        <v>364</v>
      </c>
      <c r="T118" s="224" t="s">
        <v>365</v>
      </c>
      <c r="U118" s="225" t="s">
        <v>556</v>
      </c>
      <c r="V118" s="229"/>
      <c r="W118" s="7">
        <f t="shared" si="0"/>
        <v>20</v>
      </c>
      <c r="X118" s="79">
        <f t="shared" si="5"/>
        <v>1</v>
      </c>
      <c r="Y118" s="79">
        <f t="shared" si="5"/>
        <v>2</v>
      </c>
      <c r="Z118" s="79">
        <f t="shared" si="5"/>
        <v>3</v>
      </c>
      <c r="AA118" s="79">
        <f t="shared" si="5"/>
        <v>4</v>
      </c>
      <c r="AB118" s="79">
        <f t="shared" si="5"/>
        <v>5</v>
      </c>
      <c r="AC118" s="79" t="str">
        <f t="shared" si="5"/>
        <v/>
      </c>
      <c r="AD118" s="80" t="str">
        <f t="shared" si="10"/>
        <v/>
      </c>
      <c r="AE118" s="80" t="str">
        <f t="shared" si="10"/>
        <v/>
      </c>
      <c r="AF118" s="80" t="str">
        <f t="shared" si="10"/>
        <v/>
      </c>
      <c r="AG118" s="80" t="str">
        <f t="shared" si="10"/>
        <v/>
      </c>
      <c r="AH118" s="80" t="str">
        <f t="shared" si="10"/>
        <v/>
      </c>
      <c r="AI118" s="80" t="str">
        <f t="shared" si="10"/>
        <v/>
      </c>
      <c r="AJ118" s="7"/>
      <c r="AK118" s="80" t="s">
        <v>235</v>
      </c>
      <c r="AL118" s="80" t="s">
        <v>171</v>
      </c>
      <c r="AM118" s="80"/>
      <c r="AN118" s="80"/>
      <c r="AO118" s="80"/>
      <c r="AQ118" s="77" t="b">
        <f t="shared" si="9"/>
        <v>0</v>
      </c>
    </row>
    <row r="119" spans="2:43" s="77" customFormat="1" ht="29.25" customHeight="1">
      <c r="B119" s="75"/>
      <c r="C119" s="161">
        <f t="shared" ca="1" si="7"/>
        <v>33</v>
      </c>
      <c r="D119" s="164" t="s">
        <v>13</v>
      </c>
      <c r="E119" s="253" t="s">
        <v>429</v>
      </c>
      <c r="F119" s="253"/>
      <c r="G119" s="253"/>
      <c r="H119" s="253"/>
      <c r="I119" s="253"/>
      <c r="J119" s="162"/>
      <c r="K119" s="163"/>
      <c r="L119" s="164" t="s">
        <v>648</v>
      </c>
      <c r="M119" s="243" t="str">
        <f t="shared" si="4"/>
        <v/>
      </c>
      <c r="N119" s="14"/>
      <c r="O119" s="78">
        <f>IF(J119="",P119,IF(AQ119=FALSE,0,IFERROR(HLOOKUP(J119,Q119:$V$137,W119,FALSE),0)))</f>
        <v>0</v>
      </c>
      <c r="P119" s="78">
        <f t="shared" si="8"/>
        <v>0</v>
      </c>
      <c r="Q119" s="225" t="s">
        <v>112</v>
      </c>
      <c r="R119" s="225" t="s">
        <v>113</v>
      </c>
      <c r="S119" s="225" t="s">
        <v>114</v>
      </c>
      <c r="T119" s="225"/>
      <c r="U119" s="225" t="s">
        <v>387</v>
      </c>
      <c r="V119" s="229"/>
      <c r="W119" s="7">
        <f t="shared" ref="W119:W136" si="13">ROW($W$137)-ROW(W119)+1</f>
        <v>19</v>
      </c>
      <c r="X119" s="79">
        <f t="shared" si="5"/>
        <v>1</v>
      </c>
      <c r="Y119" s="79">
        <f t="shared" si="5"/>
        <v>2</v>
      </c>
      <c r="Z119" s="79">
        <f t="shared" si="5"/>
        <v>3</v>
      </c>
      <c r="AA119" s="79" t="str">
        <f t="shared" si="5"/>
        <v/>
      </c>
      <c r="AB119" s="79">
        <f t="shared" si="5"/>
        <v>5</v>
      </c>
      <c r="AC119" s="79" t="str">
        <f t="shared" si="5"/>
        <v/>
      </c>
      <c r="AD119" s="80" t="str">
        <f t="shared" si="10"/>
        <v/>
      </c>
      <c r="AE119" s="80" t="str">
        <f t="shared" si="10"/>
        <v/>
      </c>
      <c r="AF119" s="80" t="str">
        <f t="shared" si="10"/>
        <v/>
      </c>
      <c r="AG119" s="80" t="str">
        <f t="shared" si="10"/>
        <v/>
      </c>
      <c r="AH119" s="80" t="str">
        <f t="shared" si="10"/>
        <v/>
      </c>
      <c r="AI119" s="80" t="str">
        <f t="shared" si="10"/>
        <v/>
      </c>
      <c r="AJ119" s="7"/>
      <c r="AK119" s="80" t="s">
        <v>235</v>
      </c>
      <c r="AL119" s="80" t="s">
        <v>171</v>
      </c>
      <c r="AM119" s="80"/>
      <c r="AN119" s="80"/>
      <c r="AO119" s="80"/>
      <c r="AQ119" s="77" t="b">
        <f t="shared" si="9"/>
        <v>0</v>
      </c>
    </row>
    <row r="120" spans="2:43" s="77" customFormat="1" ht="29.25" customHeight="1">
      <c r="B120" s="75"/>
      <c r="C120" s="161">
        <f t="shared" ca="1" si="7"/>
        <v>34</v>
      </c>
      <c r="D120" s="164" t="s">
        <v>13</v>
      </c>
      <c r="E120" s="253" t="s">
        <v>100</v>
      </c>
      <c r="F120" s="253"/>
      <c r="G120" s="253"/>
      <c r="H120" s="253"/>
      <c r="I120" s="253"/>
      <c r="J120" s="162"/>
      <c r="K120" s="163"/>
      <c r="L120" s="164" t="s">
        <v>647</v>
      </c>
      <c r="M120" s="243" t="str">
        <f t="shared" si="4"/>
        <v/>
      </c>
      <c r="N120" s="14"/>
      <c r="O120" s="78">
        <f>IF(J120="",P120,IF(AQ120=FALSE,0,IFERROR(HLOOKUP(J120,Q120:$V$137,W120,FALSE),0)))</f>
        <v>0</v>
      </c>
      <c r="P120" s="78">
        <f t="shared" si="8"/>
        <v>0</v>
      </c>
      <c r="Q120" s="225" t="s">
        <v>46</v>
      </c>
      <c r="R120" s="225" t="s">
        <v>47</v>
      </c>
      <c r="S120" s="225" t="s">
        <v>45</v>
      </c>
      <c r="T120" s="225" t="s">
        <v>49</v>
      </c>
      <c r="U120" s="225" t="s">
        <v>556</v>
      </c>
      <c r="V120" s="229"/>
      <c r="W120" s="7">
        <f t="shared" si="13"/>
        <v>18</v>
      </c>
      <c r="X120" s="79">
        <f t="shared" si="5"/>
        <v>1</v>
      </c>
      <c r="Y120" s="79">
        <f t="shared" si="5"/>
        <v>2</v>
      </c>
      <c r="Z120" s="79">
        <f t="shared" si="5"/>
        <v>3</v>
      </c>
      <c r="AA120" s="79">
        <f t="shared" si="5"/>
        <v>4</v>
      </c>
      <c r="AB120" s="79">
        <f t="shared" si="5"/>
        <v>5</v>
      </c>
      <c r="AC120" s="79" t="str">
        <f t="shared" si="5"/>
        <v/>
      </c>
      <c r="AD120" s="80" t="str">
        <f t="shared" si="10"/>
        <v/>
      </c>
      <c r="AE120" s="80" t="str">
        <f t="shared" si="10"/>
        <v/>
      </c>
      <c r="AF120" s="80" t="str">
        <f t="shared" si="10"/>
        <v/>
      </c>
      <c r="AG120" s="80" t="str">
        <f t="shared" si="10"/>
        <v/>
      </c>
      <c r="AH120" s="80" t="str">
        <f t="shared" si="10"/>
        <v/>
      </c>
      <c r="AI120" s="80" t="str">
        <f t="shared" si="10"/>
        <v/>
      </c>
      <c r="AJ120" s="7"/>
      <c r="AK120" s="80" t="s">
        <v>235</v>
      </c>
      <c r="AL120" s="80" t="s">
        <v>171</v>
      </c>
      <c r="AM120" s="80"/>
      <c r="AN120" s="80"/>
      <c r="AO120" s="80"/>
      <c r="AQ120" s="77" t="b">
        <f t="shared" si="9"/>
        <v>0</v>
      </c>
    </row>
    <row r="121" spans="2:43" s="77" customFormat="1" ht="29.25" customHeight="1">
      <c r="B121" s="75"/>
      <c r="C121" s="161">
        <f t="shared" ca="1" si="7"/>
        <v>35</v>
      </c>
      <c r="D121" s="164" t="s">
        <v>107</v>
      </c>
      <c r="E121" s="253" t="s">
        <v>101</v>
      </c>
      <c r="F121" s="253"/>
      <c r="G121" s="253"/>
      <c r="H121" s="253"/>
      <c r="I121" s="253"/>
      <c r="J121" s="162"/>
      <c r="K121" s="163"/>
      <c r="L121" s="164" t="s">
        <v>647</v>
      </c>
      <c r="M121" s="243" t="str">
        <f t="shared" si="4"/>
        <v/>
      </c>
      <c r="N121" s="14"/>
      <c r="O121" s="78">
        <f>IF(J121="",P121,IF(AQ121=FALSE,0,IFERROR(HLOOKUP(J121,Q121:$V$137,W121,FALSE),0)))</f>
        <v>0</v>
      </c>
      <c r="P121" s="78">
        <f t="shared" si="8"/>
        <v>0</v>
      </c>
      <c r="Q121" s="224" t="s">
        <v>526</v>
      </c>
      <c r="R121" s="224" t="s">
        <v>527</v>
      </c>
      <c r="S121" s="224" t="s">
        <v>528</v>
      </c>
      <c r="T121" s="224" t="s">
        <v>529</v>
      </c>
      <c r="U121" s="225" t="s">
        <v>341</v>
      </c>
      <c r="V121" s="230"/>
      <c r="W121" s="7">
        <f t="shared" si="13"/>
        <v>17</v>
      </c>
      <c r="X121" s="79">
        <f t="shared" si="5"/>
        <v>1</v>
      </c>
      <c r="Y121" s="79">
        <f t="shared" si="5"/>
        <v>2</v>
      </c>
      <c r="Z121" s="79">
        <f t="shared" si="5"/>
        <v>3</v>
      </c>
      <c r="AA121" s="79">
        <f t="shared" si="5"/>
        <v>4</v>
      </c>
      <c r="AB121" s="79">
        <f t="shared" si="5"/>
        <v>5</v>
      </c>
      <c r="AC121" s="79" t="str">
        <f t="shared" si="5"/>
        <v/>
      </c>
      <c r="AD121" s="80" t="str">
        <f t="shared" si="10"/>
        <v/>
      </c>
      <c r="AE121" s="80" t="str">
        <f t="shared" si="10"/>
        <v/>
      </c>
      <c r="AF121" s="80" t="str">
        <f t="shared" si="10"/>
        <v/>
      </c>
      <c r="AG121" s="80" t="str">
        <f t="shared" si="10"/>
        <v/>
      </c>
      <c r="AH121" s="80" t="str">
        <f t="shared" si="10"/>
        <v/>
      </c>
      <c r="AI121" s="80" t="str">
        <f t="shared" si="10"/>
        <v/>
      </c>
      <c r="AJ121" s="7"/>
      <c r="AK121" s="80" t="s">
        <v>235</v>
      </c>
      <c r="AL121" s="80" t="s">
        <v>171</v>
      </c>
      <c r="AM121" s="80"/>
      <c r="AN121" s="80"/>
      <c r="AO121" s="80"/>
      <c r="AQ121" s="77" t="b">
        <f t="shared" si="9"/>
        <v>0</v>
      </c>
    </row>
    <row r="122" spans="2:43" s="77" customFormat="1" ht="29.25" customHeight="1">
      <c r="B122" s="75"/>
      <c r="C122" s="161">
        <f t="shared" ca="1" si="7"/>
        <v>36</v>
      </c>
      <c r="D122" s="164" t="s">
        <v>107</v>
      </c>
      <c r="E122" s="253" t="s">
        <v>175</v>
      </c>
      <c r="F122" s="253"/>
      <c r="G122" s="253"/>
      <c r="H122" s="253"/>
      <c r="I122" s="253"/>
      <c r="J122" s="162"/>
      <c r="K122" s="163"/>
      <c r="L122" s="164" t="s">
        <v>647</v>
      </c>
      <c r="M122" s="243" t="str">
        <f t="shared" si="4"/>
        <v/>
      </c>
      <c r="N122" s="14"/>
      <c r="O122" s="78">
        <f>IF(J122="",P122,IF(AQ122=FALSE,0,IFERROR(HLOOKUP(J122,Q122:$V$137,W122,FALSE),0)))</f>
        <v>0</v>
      </c>
      <c r="P122" s="78">
        <f t="shared" si="8"/>
        <v>0</v>
      </c>
      <c r="Q122" s="225" t="s">
        <v>416</v>
      </c>
      <c r="R122" s="229"/>
      <c r="S122" s="229"/>
      <c r="T122" s="229"/>
      <c r="U122" s="225" t="s">
        <v>395</v>
      </c>
      <c r="V122" s="229" t="s">
        <v>48</v>
      </c>
      <c r="W122" s="7">
        <f t="shared" si="13"/>
        <v>16</v>
      </c>
      <c r="X122" s="79">
        <f t="shared" si="5"/>
        <v>1</v>
      </c>
      <c r="Y122" s="79" t="str">
        <f t="shared" si="5"/>
        <v/>
      </c>
      <c r="Z122" s="79" t="str">
        <f t="shared" si="5"/>
        <v/>
      </c>
      <c r="AA122" s="79" t="str">
        <f t="shared" si="5"/>
        <v/>
      </c>
      <c r="AB122" s="79">
        <f t="shared" si="5"/>
        <v>5</v>
      </c>
      <c r="AC122" s="79">
        <f t="shared" si="5"/>
        <v>6</v>
      </c>
      <c r="AD122" s="80" t="str">
        <f t="shared" si="10"/>
        <v/>
      </c>
      <c r="AE122" s="80" t="str">
        <f t="shared" si="10"/>
        <v/>
      </c>
      <c r="AF122" s="80" t="str">
        <f t="shared" si="10"/>
        <v/>
      </c>
      <c r="AG122" s="80" t="str">
        <f t="shared" si="10"/>
        <v/>
      </c>
      <c r="AH122" s="80" t="str">
        <f t="shared" si="10"/>
        <v/>
      </c>
      <c r="AI122" s="80" t="str">
        <f t="shared" si="10"/>
        <v/>
      </c>
      <c r="AJ122" s="7"/>
      <c r="AK122" s="80" t="s">
        <v>235</v>
      </c>
      <c r="AL122" s="80" t="s">
        <v>171</v>
      </c>
      <c r="AM122" s="80"/>
      <c r="AN122" s="80"/>
      <c r="AO122" s="80"/>
      <c r="AQ122" s="77" t="b">
        <f t="shared" si="9"/>
        <v>0</v>
      </c>
    </row>
    <row r="123" spans="2:43" s="77" customFormat="1" ht="29.25" customHeight="1">
      <c r="B123" s="75"/>
      <c r="C123" s="161">
        <f t="shared" ca="1" si="7"/>
        <v>37</v>
      </c>
      <c r="D123" s="164" t="s">
        <v>107</v>
      </c>
      <c r="E123" s="253" t="s">
        <v>430</v>
      </c>
      <c r="F123" s="253"/>
      <c r="G123" s="253"/>
      <c r="H123" s="253"/>
      <c r="I123" s="253"/>
      <c r="J123" s="162"/>
      <c r="K123" s="163"/>
      <c r="L123" s="164" t="s">
        <v>648</v>
      </c>
      <c r="M123" s="243" t="str">
        <f t="shared" si="4"/>
        <v/>
      </c>
      <c r="N123" s="14"/>
      <c r="O123" s="78">
        <f>IF(J123="",P123,IF(AQ123=FALSE,0,IFERROR(HLOOKUP(J123,Q123:$V$137,W123,FALSE),0)))</f>
        <v>0</v>
      </c>
      <c r="P123" s="78">
        <f t="shared" si="8"/>
        <v>0</v>
      </c>
      <c r="Q123" s="229" t="s">
        <v>109</v>
      </c>
      <c r="R123" s="229" t="s">
        <v>110</v>
      </c>
      <c r="S123" s="229" t="s">
        <v>111</v>
      </c>
      <c r="T123" s="229"/>
      <c r="U123" s="225" t="s">
        <v>395</v>
      </c>
      <c r="V123" s="229"/>
      <c r="W123" s="7">
        <f t="shared" si="13"/>
        <v>15</v>
      </c>
      <c r="X123" s="79">
        <f t="shared" si="5"/>
        <v>1</v>
      </c>
      <c r="Y123" s="79">
        <f t="shared" si="5"/>
        <v>2</v>
      </c>
      <c r="Z123" s="79">
        <f t="shared" si="5"/>
        <v>3</v>
      </c>
      <c r="AA123" s="79" t="str">
        <f t="shared" si="5"/>
        <v/>
      </c>
      <c r="AB123" s="79">
        <f t="shared" si="5"/>
        <v>5</v>
      </c>
      <c r="AC123" s="79" t="str">
        <f t="shared" si="5"/>
        <v/>
      </c>
      <c r="AD123" s="80" t="str">
        <f t="shared" si="10"/>
        <v/>
      </c>
      <c r="AE123" s="80" t="str">
        <f t="shared" si="10"/>
        <v/>
      </c>
      <c r="AF123" s="80" t="str">
        <f t="shared" si="10"/>
        <v/>
      </c>
      <c r="AG123" s="80" t="str">
        <f t="shared" si="10"/>
        <v/>
      </c>
      <c r="AH123" s="80" t="str">
        <f t="shared" si="10"/>
        <v/>
      </c>
      <c r="AI123" s="80" t="str">
        <f t="shared" si="10"/>
        <v/>
      </c>
      <c r="AJ123" s="7"/>
      <c r="AK123" s="80" t="s">
        <v>235</v>
      </c>
      <c r="AL123" s="80" t="s">
        <v>171</v>
      </c>
      <c r="AM123" s="80"/>
      <c r="AN123" s="80"/>
      <c r="AO123" s="80"/>
      <c r="AQ123" s="77" t="b">
        <f t="shared" si="9"/>
        <v>0</v>
      </c>
    </row>
    <row r="124" spans="2:43" s="77" customFormat="1" ht="29.25" customHeight="1">
      <c r="B124" s="75"/>
      <c r="C124" s="161">
        <f t="shared" ca="1" si="7"/>
        <v>38</v>
      </c>
      <c r="D124" s="164" t="s">
        <v>107</v>
      </c>
      <c r="E124" s="253" t="s">
        <v>176</v>
      </c>
      <c r="F124" s="253"/>
      <c r="G124" s="253"/>
      <c r="H124" s="253"/>
      <c r="I124" s="253"/>
      <c r="J124" s="162"/>
      <c r="K124" s="163"/>
      <c r="L124" s="164" t="s">
        <v>648</v>
      </c>
      <c r="M124" s="243" t="str">
        <f t="shared" si="4"/>
        <v/>
      </c>
      <c r="N124" s="14"/>
      <c r="O124" s="78">
        <f>IF(J124="",P124,IF(AQ124=FALSE,0,IFERROR(HLOOKUP(J124,Q124:$V$137,W124,FALSE),0)))</f>
        <v>0</v>
      </c>
      <c r="P124" s="78">
        <f t="shared" si="8"/>
        <v>0</v>
      </c>
      <c r="Q124" s="225" t="s">
        <v>259</v>
      </c>
      <c r="R124" s="225" t="s">
        <v>260</v>
      </c>
      <c r="S124" s="225" t="s">
        <v>261</v>
      </c>
      <c r="T124" s="225"/>
      <c r="U124" s="225" t="s">
        <v>395</v>
      </c>
      <c r="V124" s="229"/>
      <c r="W124" s="7">
        <f t="shared" si="13"/>
        <v>14</v>
      </c>
      <c r="X124" s="79">
        <f t="shared" si="5"/>
        <v>1</v>
      </c>
      <c r="Y124" s="79">
        <f t="shared" si="5"/>
        <v>2</v>
      </c>
      <c r="Z124" s="79">
        <f t="shared" si="5"/>
        <v>3</v>
      </c>
      <c r="AA124" s="79" t="str">
        <f t="shared" si="5"/>
        <v/>
      </c>
      <c r="AB124" s="79">
        <f t="shared" si="5"/>
        <v>5</v>
      </c>
      <c r="AC124" s="79" t="str">
        <f t="shared" si="5"/>
        <v/>
      </c>
      <c r="AD124" s="80" t="str">
        <f t="shared" si="10"/>
        <v/>
      </c>
      <c r="AE124" s="80" t="str">
        <f t="shared" si="10"/>
        <v/>
      </c>
      <c r="AF124" s="80" t="str">
        <f t="shared" si="10"/>
        <v/>
      </c>
      <c r="AG124" s="80" t="str">
        <f t="shared" si="10"/>
        <v/>
      </c>
      <c r="AH124" s="80" t="str">
        <f t="shared" si="10"/>
        <v/>
      </c>
      <c r="AI124" s="80" t="str">
        <f t="shared" si="10"/>
        <v/>
      </c>
      <c r="AJ124" s="7"/>
      <c r="AK124" s="80" t="s">
        <v>235</v>
      </c>
      <c r="AL124" s="80" t="s">
        <v>171</v>
      </c>
      <c r="AM124" s="80"/>
      <c r="AN124" s="80"/>
      <c r="AO124" s="80"/>
      <c r="AQ124" s="77" t="b">
        <f t="shared" si="9"/>
        <v>0</v>
      </c>
    </row>
    <row r="125" spans="2:43" s="77" customFormat="1" ht="29.25" customHeight="1">
      <c r="B125" s="75"/>
      <c r="C125" s="161">
        <f t="shared" ca="1" si="7"/>
        <v>39</v>
      </c>
      <c r="D125" s="164" t="s">
        <v>107</v>
      </c>
      <c r="E125" s="253" t="s">
        <v>177</v>
      </c>
      <c r="F125" s="253"/>
      <c r="G125" s="253"/>
      <c r="H125" s="253"/>
      <c r="I125" s="253"/>
      <c r="J125" s="162"/>
      <c r="K125" s="163"/>
      <c r="L125" s="164" t="s">
        <v>648</v>
      </c>
      <c r="M125" s="243" t="str">
        <f t="shared" si="4"/>
        <v/>
      </c>
      <c r="N125" s="14"/>
      <c r="O125" s="78">
        <f>IF(J125="",P125,IF(AQ125=FALSE,0,IFERROR(HLOOKUP(J125,Q125:$V$137,W125,FALSE),0)))</f>
        <v>0</v>
      </c>
      <c r="P125" s="78">
        <f t="shared" si="8"/>
        <v>0</v>
      </c>
      <c r="Q125" s="225" t="s">
        <v>416</v>
      </c>
      <c r="R125" s="229"/>
      <c r="S125" s="229" t="s">
        <v>15</v>
      </c>
      <c r="T125" s="229"/>
      <c r="U125" s="225" t="s">
        <v>395</v>
      </c>
      <c r="V125" s="229" t="s">
        <v>48</v>
      </c>
      <c r="W125" s="7">
        <f t="shared" si="13"/>
        <v>13</v>
      </c>
      <c r="X125" s="79">
        <f t="shared" si="5"/>
        <v>1</v>
      </c>
      <c r="Y125" s="79" t="str">
        <f t="shared" si="5"/>
        <v/>
      </c>
      <c r="Z125" s="79">
        <f t="shared" si="5"/>
        <v>3</v>
      </c>
      <c r="AA125" s="79" t="str">
        <f t="shared" si="5"/>
        <v/>
      </c>
      <c r="AB125" s="79">
        <f t="shared" si="5"/>
        <v>5</v>
      </c>
      <c r="AC125" s="79">
        <f t="shared" si="5"/>
        <v>6</v>
      </c>
      <c r="AD125" s="80" t="str">
        <f t="shared" si="10"/>
        <v/>
      </c>
      <c r="AE125" s="80" t="str">
        <f t="shared" si="10"/>
        <v/>
      </c>
      <c r="AF125" s="80" t="str">
        <f t="shared" si="10"/>
        <v/>
      </c>
      <c r="AG125" s="80" t="str">
        <f t="shared" si="10"/>
        <v/>
      </c>
      <c r="AH125" s="80" t="str">
        <f t="shared" si="10"/>
        <v/>
      </c>
      <c r="AI125" s="80" t="str">
        <f t="shared" si="10"/>
        <v/>
      </c>
      <c r="AJ125" s="7"/>
      <c r="AK125" s="80" t="s">
        <v>235</v>
      </c>
      <c r="AL125" s="80" t="s">
        <v>171</v>
      </c>
      <c r="AM125" s="80"/>
      <c r="AN125" s="80"/>
      <c r="AO125" s="80"/>
      <c r="AQ125" s="77" t="b">
        <f t="shared" si="9"/>
        <v>0</v>
      </c>
    </row>
    <row r="126" spans="2:43" s="77" customFormat="1" ht="29.25" customHeight="1">
      <c r="B126" s="75"/>
      <c r="C126" s="161">
        <f t="shared" ca="1" si="7"/>
        <v>40</v>
      </c>
      <c r="D126" s="164" t="s">
        <v>12</v>
      </c>
      <c r="E126" s="253" t="s">
        <v>102</v>
      </c>
      <c r="F126" s="253"/>
      <c r="G126" s="253"/>
      <c r="H126" s="253"/>
      <c r="I126" s="253"/>
      <c r="J126" s="162"/>
      <c r="K126" s="163"/>
      <c r="L126" s="164" t="s">
        <v>647</v>
      </c>
      <c r="M126" s="243" t="str">
        <f t="shared" si="4"/>
        <v/>
      </c>
      <c r="N126" s="14"/>
      <c r="O126" s="78">
        <f>IF(J126="",P126,IF(AQ126=FALSE,0,IFERROR(HLOOKUP(J126,Q126:$V$137,W126,FALSE),0)))</f>
        <v>0</v>
      </c>
      <c r="P126" s="78">
        <f t="shared" si="8"/>
        <v>0</v>
      </c>
      <c r="Q126" s="224" t="s">
        <v>526</v>
      </c>
      <c r="R126" s="224" t="s">
        <v>527</v>
      </c>
      <c r="S126" s="224" t="s">
        <v>528</v>
      </c>
      <c r="T126" s="224" t="s">
        <v>529</v>
      </c>
      <c r="U126" s="225" t="s">
        <v>341</v>
      </c>
      <c r="V126" s="229"/>
      <c r="W126" s="7">
        <f t="shared" si="13"/>
        <v>12</v>
      </c>
      <c r="X126" s="79">
        <f t="shared" si="5"/>
        <v>1</v>
      </c>
      <c r="Y126" s="79">
        <f t="shared" si="5"/>
        <v>2</v>
      </c>
      <c r="Z126" s="79">
        <f t="shared" si="5"/>
        <v>3</v>
      </c>
      <c r="AA126" s="79">
        <f t="shared" si="5"/>
        <v>4</v>
      </c>
      <c r="AB126" s="79">
        <f t="shared" si="5"/>
        <v>5</v>
      </c>
      <c r="AC126" s="79" t="str">
        <f t="shared" si="5"/>
        <v/>
      </c>
      <c r="AD126" s="80" t="str">
        <f t="shared" si="10"/>
        <v/>
      </c>
      <c r="AE126" s="80" t="str">
        <f t="shared" si="10"/>
        <v/>
      </c>
      <c r="AF126" s="80" t="str">
        <f t="shared" si="10"/>
        <v/>
      </c>
      <c r="AG126" s="80" t="str">
        <f t="shared" si="10"/>
        <v/>
      </c>
      <c r="AH126" s="80" t="str">
        <f t="shared" si="10"/>
        <v/>
      </c>
      <c r="AI126" s="80" t="str">
        <f t="shared" si="10"/>
        <v/>
      </c>
      <c r="AJ126" s="7"/>
      <c r="AK126" s="80" t="s">
        <v>235</v>
      </c>
      <c r="AL126" s="80" t="s">
        <v>171</v>
      </c>
      <c r="AM126" s="80"/>
      <c r="AN126" s="80"/>
      <c r="AO126" s="80"/>
      <c r="AQ126" s="77" t="b">
        <f t="shared" si="9"/>
        <v>0</v>
      </c>
    </row>
    <row r="127" spans="2:43" s="77" customFormat="1" ht="29.25" customHeight="1">
      <c r="B127" s="75"/>
      <c r="C127" s="161">
        <f t="shared" ca="1" si="7"/>
        <v>41</v>
      </c>
      <c r="D127" s="164" t="s">
        <v>12</v>
      </c>
      <c r="E127" s="253" t="s">
        <v>178</v>
      </c>
      <c r="F127" s="253"/>
      <c r="G127" s="253"/>
      <c r="H127" s="253"/>
      <c r="I127" s="253"/>
      <c r="J127" s="162"/>
      <c r="K127" s="163"/>
      <c r="L127" s="164" t="s">
        <v>647</v>
      </c>
      <c r="M127" s="243" t="str">
        <f t="shared" si="4"/>
        <v/>
      </c>
      <c r="N127" s="14"/>
      <c r="O127" s="78">
        <f>IF(J127="",P127,IF(AQ127=FALSE,0,IFERROR(HLOOKUP(J127,Q127:$V$137,W127,FALSE),0)))</f>
        <v>0</v>
      </c>
      <c r="P127" s="78">
        <f t="shared" si="8"/>
        <v>0</v>
      </c>
      <c r="Q127" s="225" t="s">
        <v>416</v>
      </c>
      <c r="R127" s="229"/>
      <c r="S127" s="229" t="s">
        <v>43</v>
      </c>
      <c r="T127" s="229"/>
      <c r="U127" s="225" t="s">
        <v>395</v>
      </c>
      <c r="V127" s="229" t="s">
        <v>48</v>
      </c>
      <c r="W127" s="7">
        <f t="shared" si="13"/>
        <v>11</v>
      </c>
      <c r="X127" s="79">
        <f t="shared" si="5"/>
        <v>1</v>
      </c>
      <c r="Y127" s="79" t="str">
        <f t="shared" si="5"/>
        <v/>
      </c>
      <c r="Z127" s="79">
        <f t="shared" si="5"/>
        <v>3</v>
      </c>
      <c r="AA127" s="79" t="str">
        <f t="shared" si="5"/>
        <v/>
      </c>
      <c r="AB127" s="79">
        <f t="shared" si="5"/>
        <v>5</v>
      </c>
      <c r="AC127" s="79">
        <f t="shared" si="5"/>
        <v>6</v>
      </c>
      <c r="AD127" s="80" t="str">
        <f t="shared" si="10"/>
        <v/>
      </c>
      <c r="AE127" s="80" t="str">
        <f t="shared" si="10"/>
        <v/>
      </c>
      <c r="AF127" s="80" t="str">
        <f t="shared" si="10"/>
        <v/>
      </c>
      <c r="AG127" s="80" t="str">
        <f t="shared" si="10"/>
        <v/>
      </c>
      <c r="AH127" s="80" t="str">
        <f t="shared" si="10"/>
        <v/>
      </c>
      <c r="AI127" s="80" t="str">
        <f t="shared" si="10"/>
        <v/>
      </c>
      <c r="AJ127" s="7"/>
      <c r="AK127" s="80" t="s">
        <v>235</v>
      </c>
      <c r="AL127" s="80" t="s">
        <v>171</v>
      </c>
      <c r="AM127" s="80"/>
      <c r="AN127" s="80"/>
      <c r="AO127" s="80"/>
      <c r="AQ127" s="77" t="b">
        <f t="shared" si="9"/>
        <v>0</v>
      </c>
    </row>
    <row r="128" spans="2:43" s="77" customFormat="1" ht="29.25" customHeight="1">
      <c r="B128" s="75"/>
      <c r="C128" s="161">
        <f t="shared" ca="1" si="7"/>
        <v>42</v>
      </c>
      <c r="D128" s="164" t="s">
        <v>12</v>
      </c>
      <c r="E128" s="253" t="s">
        <v>179</v>
      </c>
      <c r="F128" s="253"/>
      <c r="G128" s="253"/>
      <c r="H128" s="253"/>
      <c r="I128" s="253"/>
      <c r="J128" s="162"/>
      <c r="K128" s="163"/>
      <c r="L128" s="164" t="s">
        <v>648</v>
      </c>
      <c r="M128" s="243" t="str">
        <f t="shared" si="4"/>
        <v/>
      </c>
      <c r="N128" s="14"/>
      <c r="O128" s="78">
        <f>IF(J128="",P128,IF(AQ128=FALSE,0,IFERROR(HLOOKUP(J128,Q128:$V$137,W128,FALSE),0)))</f>
        <v>0</v>
      </c>
      <c r="P128" s="78">
        <f t="shared" si="8"/>
        <v>0</v>
      </c>
      <c r="Q128" s="175" t="s">
        <v>416</v>
      </c>
      <c r="R128" s="81"/>
      <c r="S128" s="81" t="s">
        <v>43</v>
      </c>
      <c r="T128" s="81"/>
      <c r="U128" s="175" t="s">
        <v>395</v>
      </c>
      <c r="V128" s="81" t="s">
        <v>48</v>
      </c>
      <c r="W128" s="7">
        <f t="shared" si="13"/>
        <v>10</v>
      </c>
      <c r="X128" s="79">
        <f t="shared" si="5"/>
        <v>1</v>
      </c>
      <c r="Y128" s="79" t="str">
        <f t="shared" si="5"/>
        <v/>
      </c>
      <c r="Z128" s="79">
        <f t="shared" si="5"/>
        <v>3</v>
      </c>
      <c r="AA128" s="79" t="str">
        <f t="shared" si="5"/>
        <v/>
      </c>
      <c r="AB128" s="79">
        <f t="shared" si="5"/>
        <v>5</v>
      </c>
      <c r="AC128" s="79">
        <f t="shared" si="5"/>
        <v>6</v>
      </c>
      <c r="AD128" s="80" t="str">
        <f t="shared" si="10"/>
        <v/>
      </c>
      <c r="AE128" s="80" t="str">
        <f t="shared" si="10"/>
        <v/>
      </c>
      <c r="AF128" s="80" t="str">
        <f t="shared" si="10"/>
        <v/>
      </c>
      <c r="AG128" s="80" t="str">
        <f t="shared" si="10"/>
        <v/>
      </c>
      <c r="AH128" s="80" t="str">
        <f t="shared" si="10"/>
        <v/>
      </c>
      <c r="AI128" s="80" t="str">
        <f t="shared" si="10"/>
        <v/>
      </c>
      <c r="AJ128" s="7"/>
      <c r="AK128" s="80" t="s">
        <v>235</v>
      </c>
      <c r="AL128" s="80" t="s">
        <v>171</v>
      </c>
      <c r="AM128" s="80"/>
      <c r="AN128" s="80"/>
      <c r="AO128" s="80"/>
      <c r="AQ128" s="77" t="b">
        <f t="shared" si="9"/>
        <v>0</v>
      </c>
    </row>
    <row r="129" spans="1:56" s="77" customFormat="1" ht="29.25" customHeight="1">
      <c r="B129" s="75"/>
      <c r="C129" s="161">
        <f t="shared" ca="1" si="7"/>
        <v>43</v>
      </c>
      <c r="D129" s="164" t="s">
        <v>12</v>
      </c>
      <c r="E129" s="253" t="s">
        <v>166</v>
      </c>
      <c r="F129" s="253"/>
      <c r="G129" s="253"/>
      <c r="H129" s="253"/>
      <c r="I129" s="253"/>
      <c r="J129" s="162"/>
      <c r="K129" s="163"/>
      <c r="L129" s="164" t="s">
        <v>647</v>
      </c>
      <c r="M129" s="243" t="str">
        <f t="shared" si="4"/>
        <v/>
      </c>
      <c r="N129" s="14"/>
      <c r="O129" s="78">
        <f>IF(J129="",P129,IF(AQ129=FALSE,0,IFERROR(HLOOKUP(J129,Q129:$V$137,W129,FALSE),0)))</f>
        <v>0</v>
      </c>
      <c r="P129" s="78">
        <f t="shared" si="8"/>
        <v>0</v>
      </c>
      <c r="Q129" s="175" t="s">
        <v>46</v>
      </c>
      <c r="R129" s="175" t="s">
        <v>47</v>
      </c>
      <c r="S129" s="175" t="s">
        <v>45</v>
      </c>
      <c r="T129" s="175" t="s">
        <v>49</v>
      </c>
      <c r="U129" s="180" t="s">
        <v>556</v>
      </c>
      <c r="V129" s="175" t="s">
        <v>48</v>
      </c>
      <c r="W129" s="7">
        <f t="shared" si="13"/>
        <v>9</v>
      </c>
      <c r="X129" s="79">
        <f t="shared" si="5"/>
        <v>1</v>
      </c>
      <c r="Y129" s="79">
        <f t="shared" si="5"/>
        <v>2</v>
      </c>
      <c r="Z129" s="79">
        <f t="shared" si="5"/>
        <v>3</v>
      </c>
      <c r="AA129" s="79">
        <f t="shared" si="5"/>
        <v>4</v>
      </c>
      <c r="AB129" s="79">
        <f t="shared" si="5"/>
        <v>5</v>
      </c>
      <c r="AC129" s="79">
        <f t="shared" si="5"/>
        <v>6</v>
      </c>
      <c r="AD129" s="80" t="str">
        <f t="shared" si="10"/>
        <v/>
      </c>
      <c r="AE129" s="80" t="str">
        <f t="shared" si="10"/>
        <v/>
      </c>
      <c r="AF129" s="80" t="str">
        <f t="shared" si="10"/>
        <v/>
      </c>
      <c r="AG129" s="80" t="str">
        <f t="shared" si="10"/>
        <v/>
      </c>
      <c r="AH129" s="80" t="str">
        <f t="shared" si="10"/>
        <v/>
      </c>
      <c r="AI129" s="80" t="str">
        <f t="shared" si="10"/>
        <v/>
      </c>
      <c r="AJ129" s="7"/>
      <c r="AK129" s="80" t="s">
        <v>235</v>
      </c>
      <c r="AL129" s="80" t="s">
        <v>171</v>
      </c>
      <c r="AM129" s="80"/>
      <c r="AN129" s="80"/>
      <c r="AO129" s="80"/>
      <c r="AQ129" s="77" t="b">
        <f t="shared" si="9"/>
        <v>0</v>
      </c>
    </row>
    <row r="130" spans="1:56" s="77" customFormat="1" ht="29.25" customHeight="1">
      <c r="B130" s="75"/>
      <c r="C130" s="161">
        <f t="shared" ca="1" si="7"/>
        <v>44</v>
      </c>
      <c r="D130" s="164" t="s">
        <v>12</v>
      </c>
      <c r="E130" s="253" t="s">
        <v>180</v>
      </c>
      <c r="F130" s="253"/>
      <c r="G130" s="253"/>
      <c r="H130" s="253"/>
      <c r="I130" s="253"/>
      <c r="J130" s="162"/>
      <c r="K130" s="163"/>
      <c r="L130" s="164" t="s">
        <v>648</v>
      </c>
      <c r="M130" s="243" t="str">
        <f t="shared" si="4"/>
        <v/>
      </c>
      <c r="N130" s="14"/>
      <c r="O130" s="78">
        <f>IF(J130="",P130,IF(AQ130=FALSE,0,IFERROR(HLOOKUP(J130,Q130:$V$137,W130,FALSE),0)))</f>
        <v>0</v>
      </c>
      <c r="P130" s="78">
        <f t="shared" si="8"/>
        <v>0</v>
      </c>
      <c r="Q130" s="175" t="s">
        <v>416</v>
      </c>
      <c r="R130" s="81"/>
      <c r="S130" s="173" t="s">
        <v>43</v>
      </c>
      <c r="T130" s="81"/>
      <c r="U130" s="175" t="s">
        <v>395</v>
      </c>
      <c r="V130" s="81" t="s">
        <v>48</v>
      </c>
      <c r="W130" s="7">
        <f t="shared" si="13"/>
        <v>8</v>
      </c>
      <c r="X130" s="79">
        <f t="shared" si="5"/>
        <v>1</v>
      </c>
      <c r="Y130" s="79" t="str">
        <f t="shared" si="5"/>
        <v/>
      </c>
      <c r="Z130" s="79">
        <f t="shared" si="5"/>
        <v>3</v>
      </c>
      <c r="AA130" s="79" t="str">
        <f t="shared" si="5"/>
        <v/>
      </c>
      <c r="AB130" s="79">
        <f t="shared" si="5"/>
        <v>5</v>
      </c>
      <c r="AC130" s="79">
        <f t="shared" si="5"/>
        <v>6</v>
      </c>
      <c r="AD130" s="80" t="str">
        <f t="shared" si="10"/>
        <v/>
      </c>
      <c r="AE130" s="80" t="str">
        <f t="shared" si="10"/>
        <v/>
      </c>
      <c r="AF130" s="80" t="str">
        <f t="shared" si="10"/>
        <v/>
      </c>
      <c r="AG130" s="80" t="str">
        <f t="shared" si="10"/>
        <v/>
      </c>
      <c r="AH130" s="80" t="str">
        <f t="shared" si="10"/>
        <v/>
      </c>
      <c r="AI130" s="80" t="str">
        <f t="shared" si="10"/>
        <v/>
      </c>
      <c r="AJ130" s="7"/>
      <c r="AK130" s="80" t="s">
        <v>235</v>
      </c>
      <c r="AL130" s="80" t="s">
        <v>171</v>
      </c>
      <c r="AM130" s="80"/>
      <c r="AN130" s="80"/>
      <c r="AO130" s="80"/>
      <c r="AQ130" s="77" t="b">
        <f t="shared" si="9"/>
        <v>0</v>
      </c>
    </row>
    <row r="131" spans="1:56" s="77" customFormat="1" ht="30" customHeight="1">
      <c r="B131" s="75"/>
      <c r="C131" s="161">
        <f t="shared" ca="1" si="7"/>
        <v>45</v>
      </c>
      <c r="D131" s="143" t="s">
        <v>632</v>
      </c>
      <c r="E131" s="253" t="s">
        <v>295</v>
      </c>
      <c r="F131" s="253"/>
      <c r="G131" s="253"/>
      <c r="H131" s="253"/>
      <c r="I131" s="253"/>
      <c r="J131" s="162"/>
      <c r="K131" s="163"/>
      <c r="L131" s="164" t="s">
        <v>648</v>
      </c>
      <c r="M131" s="243" t="str">
        <f t="shared" si="4"/>
        <v/>
      </c>
      <c r="N131" s="14"/>
      <c r="O131" s="78">
        <f>IF(J131="",P131,IF(AQ131=FALSE,0,IFERROR(HLOOKUP(J131,Q131:$V$137,W131,FALSE),0)))</f>
        <v>0</v>
      </c>
      <c r="P131" s="78">
        <f t="shared" si="8"/>
        <v>0</v>
      </c>
      <c r="Q131" s="175" t="s">
        <v>69</v>
      </c>
      <c r="R131" s="175" t="s">
        <v>71</v>
      </c>
      <c r="S131" s="175"/>
      <c r="T131" s="175"/>
      <c r="U131" s="175" t="s">
        <v>387</v>
      </c>
      <c r="V131" s="175" t="s">
        <v>23</v>
      </c>
      <c r="W131" s="7">
        <f t="shared" si="13"/>
        <v>7</v>
      </c>
      <c r="X131" s="79">
        <f t="shared" si="5"/>
        <v>1</v>
      </c>
      <c r="Y131" s="79">
        <f t="shared" si="5"/>
        <v>2</v>
      </c>
      <c r="Z131" s="79" t="str">
        <f t="shared" si="5"/>
        <v/>
      </c>
      <c r="AA131" s="79" t="str">
        <f t="shared" si="5"/>
        <v/>
      </c>
      <c r="AB131" s="79">
        <f t="shared" si="5"/>
        <v>5</v>
      </c>
      <c r="AC131" s="79">
        <f t="shared" si="5"/>
        <v>6</v>
      </c>
      <c r="AD131" s="80" t="str">
        <f t="shared" si="10"/>
        <v/>
      </c>
      <c r="AE131" s="80" t="str">
        <f t="shared" si="10"/>
        <v/>
      </c>
      <c r="AF131" s="80" t="str">
        <f t="shared" si="10"/>
        <v/>
      </c>
      <c r="AG131" s="80" t="str">
        <f t="shared" si="10"/>
        <v/>
      </c>
      <c r="AH131" s="80" t="str">
        <f t="shared" si="10"/>
        <v/>
      </c>
      <c r="AI131" s="80" t="str">
        <f t="shared" si="10"/>
        <v/>
      </c>
      <c r="AJ131" s="7"/>
      <c r="AK131" s="80" t="s">
        <v>235</v>
      </c>
      <c r="AL131" s="80" t="s">
        <v>171</v>
      </c>
      <c r="AM131" s="80"/>
      <c r="AN131" s="80"/>
      <c r="AO131" s="80"/>
      <c r="AQ131" s="77" t="b">
        <f t="shared" si="9"/>
        <v>0</v>
      </c>
      <c r="AZ131"/>
      <c r="BA131"/>
      <c r="BB131"/>
      <c r="BC131"/>
      <c r="BD131"/>
    </row>
    <row r="132" spans="1:56" s="77" customFormat="1" ht="30" customHeight="1">
      <c r="B132" s="75"/>
      <c r="C132" s="161">
        <f t="shared" ca="1" si="7"/>
        <v>46</v>
      </c>
      <c r="D132" s="219" t="s">
        <v>633</v>
      </c>
      <c r="E132" s="253" t="s">
        <v>103</v>
      </c>
      <c r="F132" s="253"/>
      <c r="G132" s="253"/>
      <c r="H132" s="253"/>
      <c r="I132" s="253"/>
      <c r="J132" s="162"/>
      <c r="K132" s="163"/>
      <c r="L132" s="164" t="s">
        <v>647</v>
      </c>
      <c r="M132" s="243" t="str">
        <f t="shared" si="4"/>
        <v/>
      </c>
      <c r="N132" s="14"/>
      <c r="O132" s="78">
        <f>IF(J132="",P132,IF(AQ132=FALSE,0,IFERROR(HLOOKUP(J132,Q132:$V$137,W132,FALSE),0)))</f>
        <v>0</v>
      </c>
      <c r="P132" s="78">
        <f t="shared" si="8"/>
        <v>0</v>
      </c>
      <c r="Q132" s="175" t="s">
        <v>416</v>
      </c>
      <c r="R132" s="81"/>
      <c r="S132" s="81"/>
      <c r="T132" s="81"/>
      <c r="U132" s="175" t="s">
        <v>387</v>
      </c>
      <c r="V132" s="81"/>
      <c r="W132" s="7">
        <f t="shared" si="13"/>
        <v>6</v>
      </c>
      <c r="X132" s="79">
        <f t="shared" si="5"/>
        <v>1</v>
      </c>
      <c r="Y132" s="79" t="str">
        <f t="shared" si="5"/>
        <v/>
      </c>
      <c r="Z132" s="79" t="str">
        <f t="shared" si="5"/>
        <v/>
      </c>
      <c r="AA132" s="79" t="str">
        <f t="shared" si="5"/>
        <v/>
      </c>
      <c r="AB132" s="79">
        <f t="shared" si="5"/>
        <v>5</v>
      </c>
      <c r="AC132" s="79" t="str">
        <f t="shared" si="5"/>
        <v/>
      </c>
      <c r="AD132" s="80" t="str">
        <f t="shared" si="10"/>
        <v/>
      </c>
      <c r="AE132" s="80" t="str">
        <f t="shared" si="10"/>
        <v/>
      </c>
      <c r="AF132" s="80" t="str">
        <f t="shared" si="10"/>
        <v/>
      </c>
      <c r="AG132" s="80" t="str">
        <f t="shared" si="10"/>
        <v/>
      </c>
      <c r="AH132" s="80" t="str">
        <f t="shared" si="10"/>
        <v/>
      </c>
      <c r="AI132" s="80" t="str">
        <f t="shared" si="10"/>
        <v/>
      </c>
      <c r="AJ132" s="7"/>
      <c r="AK132" s="80" t="s">
        <v>235</v>
      </c>
      <c r="AL132" s="80" t="s">
        <v>171</v>
      </c>
      <c r="AM132" s="80"/>
      <c r="AN132" s="80"/>
      <c r="AO132" s="80"/>
      <c r="AQ132" s="77" t="b">
        <f t="shared" si="9"/>
        <v>0</v>
      </c>
      <c r="AZ132"/>
      <c r="BA132"/>
      <c r="BB132"/>
      <c r="BC132"/>
      <c r="BD132"/>
    </row>
    <row r="133" spans="1:56" s="77" customFormat="1" ht="30" customHeight="1">
      <c r="B133" s="75"/>
      <c r="C133" s="161">
        <f t="shared" ca="1" si="7"/>
        <v>47</v>
      </c>
      <c r="D133" s="219" t="s">
        <v>633</v>
      </c>
      <c r="E133" s="253" t="s">
        <v>104</v>
      </c>
      <c r="F133" s="253"/>
      <c r="G133" s="253"/>
      <c r="H133" s="253"/>
      <c r="I133" s="253"/>
      <c r="J133" s="162"/>
      <c r="K133" s="163"/>
      <c r="L133" s="219" t="s">
        <v>648</v>
      </c>
      <c r="M133" s="243" t="str">
        <f t="shared" si="4"/>
        <v/>
      </c>
      <c r="N133" s="14"/>
      <c r="O133" s="78">
        <f>IF(J133="",P133,IF(AQ133=FALSE,0,IFERROR(HLOOKUP(J133,Q133:$V$137,W133,FALSE),0)))</f>
        <v>0</v>
      </c>
      <c r="P133" s="78">
        <f t="shared" si="8"/>
        <v>0</v>
      </c>
      <c r="Q133" s="175" t="s">
        <v>416</v>
      </c>
      <c r="R133" s="81"/>
      <c r="S133" s="81"/>
      <c r="T133" s="81"/>
      <c r="U133" s="175" t="s">
        <v>387</v>
      </c>
      <c r="V133" s="81"/>
      <c r="W133" s="7">
        <f t="shared" si="13"/>
        <v>5</v>
      </c>
      <c r="X133" s="79">
        <f t="shared" si="5"/>
        <v>1</v>
      </c>
      <c r="Y133" s="79" t="str">
        <f t="shared" si="5"/>
        <v/>
      </c>
      <c r="Z133" s="79" t="str">
        <f t="shared" si="5"/>
        <v/>
      </c>
      <c r="AA133" s="79" t="str">
        <f t="shared" si="5"/>
        <v/>
      </c>
      <c r="AB133" s="79">
        <f t="shared" si="5"/>
        <v>5</v>
      </c>
      <c r="AC133" s="79" t="str">
        <f t="shared" si="5"/>
        <v/>
      </c>
      <c r="AD133" s="80" t="str">
        <f t="shared" si="10"/>
        <v/>
      </c>
      <c r="AE133" s="80" t="str">
        <f t="shared" si="10"/>
        <v/>
      </c>
      <c r="AF133" s="80" t="str">
        <f t="shared" si="10"/>
        <v/>
      </c>
      <c r="AG133" s="80" t="str">
        <f t="shared" si="10"/>
        <v/>
      </c>
      <c r="AH133" s="80" t="str">
        <f t="shared" si="10"/>
        <v/>
      </c>
      <c r="AI133" s="80" t="str">
        <f t="shared" si="10"/>
        <v/>
      </c>
      <c r="AJ133" s="7"/>
      <c r="AK133" s="80" t="s">
        <v>235</v>
      </c>
      <c r="AL133" s="80" t="s">
        <v>171</v>
      </c>
      <c r="AM133" s="80"/>
      <c r="AN133" s="80"/>
      <c r="AO133" s="80"/>
      <c r="AQ133" s="77" t="b">
        <f t="shared" si="9"/>
        <v>0</v>
      </c>
      <c r="AZ133"/>
      <c r="BA133"/>
      <c r="BB133"/>
      <c r="BC133"/>
      <c r="BD133"/>
    </row>
    <row r="134" spans="1:56" s="77" customFormat="1" ht="30" customHeight="1">
      <c r="B134" s="75"/>
      <c r="C134" s="161">
        <f t="shared" ca="1" si="7"/>
        <v>48</v>
      </c>
      <c r="D134" s="219" t="s">
        <v>633</v>
      </c>
      <c r="E134" s="253" t="s">
        <v>181</v>
      </c>
      <c r="F134" s="253"/>
      <c r="G134" s="253"/>
      <c r="H134" s="253"/>
      <c r="I134" s="253"/>
      <c r="J134" s="162"/>
      <c r="K134" s="163"/>
      <c r="L134" s="219" t="s">
        <v>648</v>
      </c>
      <c r="M134" s="243" t="str">
        <f t="shared" si="4"/>
        <v/>
      </c>
      <c r="N134" s="14"/>
      <c r="O134" s="78">
        <f>IF(J134="",P134,IF(AQ134=FALSE,0,IFERROR(HLOOKUP(J134,Q134:$V$137,W134,FALSE),0)))</f>
        <v>0</v>
      </c>
      <c r="P134" s="78">
        <f t="shared" si="8"/>
        <v>0</v>
      </c>
      <c r="Q134" s="175" t="s">
        <v>416</v>
      </c>
      <c r="R134" s="81"/>
      <c r="S134" s="81"/>
      <c r="T134" s="81"/>
      <c r="U134" s="175" t="s">
        <v>387</v>
      </c>
      <c r="V134" s="81" t="s">
        <v>48</v>
      </c>
      <c r="W134" s="7">
        <f t="shared" si="13"/>
        <v>4</v>
      </c>
      <c r="X134" s="79">
        <f t="shared" si="5"/>
        <v>1</v>
      </c>
      <c r="Y134" s="79" t="str">
        <f t="shared" si="5"/>
        <v/>
      </c>
      <c r="Z134" s="79" t="str">
        <f t="shared" si="5"/>
        <v/>
      </c>
      <c r="AA134" s="79" t="str">
        <f t="shared" si="5"/>
        <v/>
      </c>
      <c r="AB134" s="79">
        <f t="shared" si="5"/>
        <v>5</v>
      </c>
      <c r="AC134" s="79">
        <f t="shared" si="5"/>
        <v>6</v>
      </c>
      <c r="AD134" s="80" t="str">
        <f t="shared" si="10"/>
        <v/>
      </c>
      <c r="AE134" s="80" t="str">
        <f t="shared" si="10"/>
        <v/>
      </c>
      <c r="AF134" s="80" t="str">
        <f t="shared" si="10"/>
        <v/>
      </c>
      <c r="AG134" s="80" t="str">
        <f t="shared" si="10"/>
        <v/>
      </c>
      <c r="AH134" s="80" t="str">
        <f t="shared" si="10"/>
        <v/>
      </c>
      <c r="AI134" s="80" t="str">
        <f t="shared" si="10"/>
        <v/>
      </c>
      <c r="AJ134" s="7"/>
      <c r="AK134" s="80" t="s">
        <v>235</v>
      </c>
      <c r="AL134" s="80" t="s">
        <v>171</v>
      </c>
      <c r="AM134" s="80"/>
      <c r="AN134" s="80"/>
      <c r="AO134" s="80"/>
      <c r="AQ134" s="77" t="b">
        <f t="shared" si="9"/>
        <v>0</v>
      </c>
      <c r="AZ134"/>
      <c r="BA134"/>
      <c r="BB134"/>
      <c r="BC134"/>
      <c r="BD134"/>
    </row>
    <row r="135" spans="1:56" s="77" customFormat="1" ht="30" customHeight="1">
      <c r="B135" s="75"/>
      <c r="C135" s="161">
        <f t="shared" ca="1" si="7"/>
        <v>49</v>
      </c>
      <c r="D135" s="219" t="s">
        <v>633</v>
      </c>
      <c r="E135" s="253" t="s">
        <v>105</v>
      </c>
      <c r="F135" s="253"/>
      <c r="G135" s="253"/>
      <c r="H135" s="253"/>
      <c r="I135" s="253"/>
      <c r="J135" s="162"/>
      <c r="K135" s="163"/>
      <c r="L135" s="219" t="s">
        <v>648</v>
      </c>
      <c r="M135" s="243" t="str">
        <f t="shared" si="4"/>
        <v/>
      </c>
      <c r="N135" s="14"/>
      <c r="O135" s="78">
        <f>IF(J135="",P135,IF(AQ135=FALSE,0,IFERROR(HLOOKUP(J135,Q135:$V$137,W135,FALSE),0)))</f>
        <v>0</v>
      </c>
      <c r="P135" s="78">
        <f t="shared" si="8"/>
        <v>0</v>
      </c>
      <c r="Q135" s="175" t="s">
        <v>416</v>
      </c>
      <c r="R135" s="81"/>
      <c r="S135" s="81"/>
      <c r="T135" s="81"/>
      <c r="U135" s="175" t="s">
        <v>387</v>
      </c>
      <c r="V135" s="81" t="s">
        <v>48</v>
      </c>
      <c r="W135" s="7">
        <f t="shared" si="13"/>
        <v>3</v>
      </c>
      <c r="X135" s="79">
        <f t="shared" si="5"/>
        <v>1</v>
      </c>
      <c r="Y135" s="79" t="str">
        <f t="shared" si="5"/>
        <v/>
      </c>
      <c r="Z135" s="79" t="str">
        <f t="shared" si="5"/>
        <v/>
      </c>
      <c r="AA135" s="79" t="str">
        <f t="shared" si="5"/>
        <v/>
      </c>
      <c r="AB135" s="79">
        <f t="shared" si="5"/>
        <v>5</v>
      </c>
      <c r="AC135" s="79">
        <f t="shared" si="5"/>
        <v>6</v>
      </c>
      <c r="AD135" s="80" t="str">
        <f t="shared" si="10"/>
        <v/>
      </c>
      <c r="AE135" s="80" t="str">
        <f t="shared" si="10"/>
        <v/>
      </c>
      <c r="AF135" s="80" t="str">
        <f t="shared" si="10"/>
        <v/>
      </c>
      <c r="AG135" s="80" t="str">
        <f t="shared" si="10"/>
        <v/>
      </c>
      <c r="AH135" s="80" t="str">
        <f t="shared" si="10"/>
        <v/>
      </c>
      <c r="AI135" s="80" t="str">
        <f t="shared" si="10"/>
        <v/>
      </c>
      <c r="AJ135" s="7"/>
      <c r="AK135" s="80" t="s">
        <v>235</v>
      </c>
      <c r="AL135" s="80" t="s">
        <v>171</v>
      </c>
      <c r="AM135" s="80"/>
      <c r="AN135" s="80"/>
      <c r="AO135" s="80"/>
      <c r="AQ135" s="77" t="b">
        <f t="shared" si="9"/>
        <v>0</v>
      </c>
      <c r="AZ135"/>
      <c r="BA135"/>
      <c r="BB135"/>
      <c r="BC135"/>
      <c r="BD135"/>
    </row>
    <row r="136" spans="1:56" s="77" customFormat="1" ht="30" customHeight="1">
      <c r="B136" s="75"/>
      <c r="C136" s="161">
        <f t="shared" ca="1" si="7"/>
        <v>50</v>
      </c>
      <c r="D136" s="219" t="s">
        <v>633</v>
      </c>
      <c r="E136" s="253" t="s">
        <v>624</v>
      </c>
      <c r="F136" s="253"/>
      <c r="G136" s="253"/>
      <c r="H136" s="253"/>
      <c r="I136" s="253"/>
      <c r="J136" s="162"/>
      <c r="K136" s="163"/>
      <c r="L136" s="164" t="s">
        <v>647</v>
      </c>
      <c r="M136" s="243" t="str">
        <f t="shared" si="4"/>
        <v/>
      </c>
      <c r="N136" s="14"/>
      <c r="O136" s="78">
        <f>IF(J136="",P136,IF(AQ136=FALSE,0,IFERROR(HLOOKUP(J136,Q136:$V$137,W136,FALSE),0)))</f>
        <v>0</v>
      </c>
      <c r="P136" s="78">
        <f t="shared" si="8"/>
        <v>0</v>
      </c>
      <c r="Q136" s="176" t="s">
        <v>363</v>
      </c>
      <c r="R136" s="176" t="s">
        <v>391</v>
      </c>
      <c r="S136" s="176" t="s">
        <v>364</v>
      </c>
      <c r="T136" s="176" t="s">
        <v>365</v>
      </c>
      <c r="U136" s="180" t="s">
        <v>556</v>
      </c>
      <c r="V136" s="81"/>
      <c r="W136" s="7">
        <f t="shared" si="13"/>
        <v>2</v>
      </c>
      <c r="X136" s="79">
        <f t="shared" si="5"/>
        <v>1</v>
      </c>
      <c r="Y136" s="79">
        <f t="shared" si="5"/>
        <v>2</v>
      </c>
      <c r="Z136" s="79">
        <f t="shared" si="5"/>
        <v>3</v>
      </c>
      <c r="AA136" s="79">
        <f t="shared" si="5"/>
        <v>4</v>
      </c>
      <c r="AB136" s="79">
        <f t="shared" si="5"/>
        <v>5</v>
      </c>
      <c r="AC136" s="79" t="str">
        <f t="shared" si="5"/>
        <v/>
      </c>
      <c r="AD136" s="80" t="str">
        <f t="shared" si="10"/>
        <v/>
      </c>
      <c r="AE136" s="80" t="str">
        <f t="shared" si="10"/>
        <v/>
      </c>
      <c r="AF136" s="80" t="str">
        <f t="shared" si="10"/>
        <v/>
      </c>
      <c r="AG136" s="80" t="str">
        <f t="shared" si="10"/>
        <v/>
      </c>
      <c r="AH136" s="80" t="str">
        <f t="shared" si="10"/>
        <v/>
      </c>
      <c r="AI136" s="80" t="str">
        <f t="shared" si="10"/>
        <v/>
      </c>
      <c r="AJ136" s="7"/>
      <c r="AK136" s="80" t="s">
        <v>235</v>
      </c>
      <c r="AL136" s="80" t="s">
        <v>171</v>
      </c>
      <c r="AM136" s="80"/>
      <c r="AN136" s="80"/>
      <c r="AO136" s="80"/>
      <c r="AQ136" s="77" t="b">
        <f t="shared" si="9"/>
        <v>0</v>
      </c>
      <c r="AZ136"/>
      <c r="BA136"/>
      <c r="BB136"/>
      <c r="BC136"/>
      <c r="BD136"/>
    </row>
    <row r="137" spans="1:56" s="86" customFormat="1" ht="7.5" customHeight="1">
      <c r="B137" s="82"/>
      <c r="C137" s="83"/>
      <c r="D137" s="84"/>
      <c r="E137" s="83"/>
      <c r="F137" s="83"/>
      <c r="G137" s="83"/>
      <c r="H137" s="83"/>
      <c r="I137" s="83"/>
      <c r="J137" s="83"/>
      <c r="K137" s="83"/>
      <c r="L137" s="242"/>
      <c r="M137" s="242"/>
      <c r="N137" s="14"/>
      <c r="O137" s="7"/>
      <c r="P137" s="7"/>
      <c r="Q137" s="85">
        <v>5</v>
      </c>
      <c r="R137" s="85">
        <v>4</v>
      </c>
      <c r="S137" s="85">
        <v>3</v>
      </c>
      <c r="T137" s="85">
        <v>2</v>
      </c>
      <c r="U137" s="85">
        <v>1</v>
      </c>
      <c r="V137" s="85">
        <v>0</v>
      </c>
    </row>
    <row r="138" spans="1:56" s="86" customFormat="1">
      <c r="B138" s="82"/>
      <c r="C138" s="193" t="s">
        <v>236</v>
      </c>
      <c r="D138" s="289" t="s">
        <v>665</v>
      </c>
      <c r="E138" s="289"/>
      <c r="F138" s="289"/>
      <c r="G138" s="289"/>
      <c r="H138" s="289"/>
      <c r="I138" s="289"/>
      <c r="J138" s="289"/>
      <c r="K138" s="289"/>
      <c r="L138" s="289"/>
      <c r="M138" s="289"/>
      <c r="N138" s="14"/>
      <c r="O138" s="7"/>
      <c r="P138" s="7"/>
      <c r="Q138" s="88"/>
      <c r="R138" s="88"/>
      <c r="S138" s="88"/>
      <c r="T138" s="88"/>
      <c r="U138" s="88"/>
      <c r="V138" s="88"/>
    </row>
    <row r="139" spans="1:56" s="86" customFormat="1">
      <c r="B139" s="82"/>
      <c r="C139" s="87"/>
      <c r="D139" s="289"/>
      <c r="E139" s="289"/>
      <c r="F139" s="289"/>
      <c r="G139" s="289"/>
      <c r="H139" s="289"/>
      <c r="I139" s="289"/>
      <c r="J139" s="289"/>
      <c r="K139" s="289"/>
      <c r="L139" s="289"/>
      <c r="M139" s="289"/>
      <c r="N139" s="14"/>
      <c r="O139" s="7"/>
      <c r="P139" s="7"/>
      <c r="Q139" s="88"/>
      <c r="R139" s="88"/>
      <c r="S139" s="88"/>
      <c r="T139" s="88"/>
      <c r="U139" s="88"/>
      <c r="V139" s="88"/>
    </row>
    <row r="140" spans="1:56" s="86" customFormat="1">
      <c r="B140" s="82"/>
      <c r="C140" s="89"/>
      <c r="D140" s="289"/>
      <c r="E140" s="289"/>
      <c r="F140" s="289"/>
      <c r="G140" s="289"/>
      <c r="H140" s="289"/>
      <c r="I140" s="289"/>
      <c r="J140" s="289"/>
      <c r="K140" s="289"/>
      <c r="L140" s="289"/>
      <c r="M140" s="289"/>
      <c r="N140" s="14"/>
      <c r="O140" s="7"/>
      <c r="P140" s="7"/>
      <c r="Q140" s="88"/>
      <c r="R140" s="88"/>
      <c r="S140" s="88"/>
      <c r="T140" s="88"/>
      <c r="U140" s="88"/>
      <c r="V140" s="88"/>
    </row>
    <row r="141" spans="1:56" s="66" customFormat="1">
      <c r="B141" s="64"/>
      <c r="C141" s="249" t="s">
        <v>658</v>
      </c>
      <c r="D141" s="23"/>
      <c r="E141" s="65"/>
      <c r="F141" s="65"/>
      <c r="G141" s="65"/>
      <c r="H141" s="65"/>
      <c r="I141" s="23"/>
      <c r="J141" s="65"/>
      <c r="K141" s="65"/>
      <c r="L141" s="65"/>
      <c r="M141" s="65"/>
      <c r="N141" s="14"/>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row>
    <row r="142" spans="1:56" s="6" customFormat="1" ht="33" customHeight="1">
      <c r="A142" s="214"/>
      <c r="B142" s="82"/>
      <c r="C142" s="252" t="s">
        <v>666</v>
      </c>
      <c r="D142" s="290" t="s">
        <v>619</v>
      </c>
      <c r="E142" s="290"/>
      <c r="F142" s="290"/>
      <c r="G142" s="290"/>
      <c r="H142" s="290"/>
      <c r="I142" s="290"/>
      <c r="J142" s="290"/>
      <c r="K142" s="290"/>
      <c r="L142" s="290"/>
      <c r="M142" s="290"/>
      <c r="N142" s="14"/>
      <c r="O142" s="7"/>
      <c r="P142" s="7"/>
      <c r="Q142" s="88"/>
      <c r="R142" s="88"/>
      <c r="S142" s="88"/>
      <c r="T142" s="88"/>
      <c r="U142" s="88"/>
      <c r="V142" s="88"/>
      <c r="W142" s="86"/>
      <c r="X142" s="86"/>
      <c r="Y142" s="86"/>
      <c r="Z142" s="86"/>
      <c r="AA142" s="86"/>
      <c r="AB142" s="86"/>
      <c r="AC142" s="86"/>
      <c r="AD142" s="86"/>
      <c r="AE142" s="86"/>
      <c r="AF142" s="86"/>
      <c r="AG142" s="86"/>
      <c r="AH142" s="86"/>
      <c r="AI142" s="86"/>
      <c r="AJ142" s="86"/>
      <c r="AK142" s="86"/>
      <c r="AL142" s="86"/>
      <c r="AM142" s="86"/>
      <c r="AN142" s="86"/>
      <c r="AO142" s="86"/>
      <c r="AP142" s="86"/>
      <c r="AQ142" s="86"/>
    </row>
    <row r="143" spans="1:56" s="86" customFormat="1">
      <c r="B143" s="82"/>
      <c r="C143" s="279"/>
      <c r="D143" s="279"/>
      <c r="E143" s="279"/>
      <c r="F143" s="279"/>
      <c r="G143" s="279"/>
      <c r="H143" s="279"/>
      <c r="I143" s="279"/>
      <c r="J143" s="279"/>
      <c r="K143" s="279"/>
      <c r="L143" s="279"/>
      <c r="M143" s="279"/>
      <c r="N143" s="14"/>
      <c r="O143" s="7"/>
      <c r="P143" s="7"/>
      <c r="Q143" s="88"/>
      <c r="R143" s="88"/>
      <c r="S143" s="88"/>
      <c r="T143" s="88"/>
      <c r="U143" s="88"/>
      <c r="V143" s="88"/>
    </row>
    <row r="144" spans="1:56" s="86" customFormat="1">
      <c r="B144" s="82"/>
      <c r="C144" s="279"/>
      <c r="D144" s="279"/>
      <c r="E144" s="279"/>
      <c r="F144" s="279"/>
      <c r="G144" s="279"/>
      <c r="H144" s="279"/>
      <c r="I144" s="279"/>
      <c r="J144" s="279"/>
      <c r="K144" s="279"/>
      <c r="L144" s="279"/>
      <c r="M144" s="279"/>
      <c r="N144" s="14"/>
      <c r="O144" s="7"/>
      <c r="P144" s="7"/>
      <c r="Q144" s="88"/>
      <c r="R144" s="88"/>
      <c r="S144" s="88"/>
      <c r="T144" s="88"/>
      <c r="U144" s="88"/>
      <c r="V144" s="88"/>
    </row>
    <row r="145" spans="1:43" s="86" customFormat="1">
      <c r="B145" s="82"/>
      <c r="C145" s="279"/>
      <c r="D145" s="279"/>
      <c r="E145" s="279"/>
      <c r="F145" s="279"/>
      <c r="G145" s="279"/>
      <c r="H145" s="279"/>
      <c r="I145" s="279"/>
      <c r="J145" s="279"/>
      <c r="K145" s="279"/>
      <c r="L145" s="279"/>
      <c r="M145" s="279"/>
      <c r="N145" s="14"/>
      <c r="O145" s="7"/>
      <c r="P145" s="7"/>
      <c r="Q145" s="88"/>
      <c r="R145" s="88"/>
      <c r="S145" s="88"/>
      <c r="T145" s="88"/>
      <c r="U145" s="88"/>
      <c r="V145" s="88"/>
    </row>
    <row r="146" spans="1:43" s="6" customFormat="1" ht="9.75" customHeight="1">
      <c r="A146" s="214"/>
      <c r="B146" s="82"/>
      <c r="C146" s="215"/>
      <c r="D146" s="215"/>
      <c r="E146" s="215"/>
      <c r="F146" s="215"/>
      <c r="G146" s="215"/>
      <c r="H146" s="215"/>
      <c r="I146" s="215"/>
      <c r="J146" s="215"/>
      <c r="K146" s="215"/>
      <c r="L146" s="215"/>
      <c r="M146" s="215"/>
      <c r="N146" s="14"/>
      <c r="O146" s="7"/>
      <c r="P146" s="7"/>
      <c r="Q146" s="88"/>
      <c r="R146" s="88"/>
      <c r="S146" s="88"/>
      <c r="T146" s="88"/>
      <c r="U146" s="88"/>
      <c r="V146" s="88"/>
      <c r="W146" s="86"/>
      <c r="X146" s="86"/>
      <c r="Y146" s="86"/>
      <c r="Z146" s="86"/>
      <c r="AA146" s="86"/>
      <c r="AB146" s="86"/>
      <c r="AC146" s="86"/>
      <c r="AD146" s="86"/>
      <c r="AE146" s="86"/>
      <c r="AF146" s="86"/>
      <c r="AG146" s="86"/>
      <c r="AH146" s="86"/>
      <c r="AI146" s="86"/>
      <c r="AJ146" s="86"/>
      <c r="AK146" s="86"/>
      <c r="AL146" s="86"/>
      <c r="AM146" s="86"/>
      <c r="AN146" s="86"/>
      <c r="AO146" s="86"/>
      <c r="AP146" s="86"/>
      <c r="AQ146" s="86"/>
    </row>
    <row r="147" spans="1:43" s="6" customFormat="1" ht="35.25" customHeight="1">
      <c r="A147" s="214"/>
      <c r="B147" s="82"/>
      <c r="C147" s="252" t="s">
        <v>667</v>
      </c>
      <c r="D147" s="290" t="s">
        <v>606</v>
      </c>
      <c r="E147" s="290"/>
      <c r="F147" s="290"/>
      <c r="G147" s="290"/>
      <c r="H147" s="290"/>
      <c r="I147" s="290"/>
      <c r="J147" s="290"/>
      <c r="K147" s="290"/>
      <c r="L147" s="290"/>
      <c r="M147" s="290"/>
      <c r="N147" s="14"/>
      <c r="O147" s="7"/>
      <c r="P147" s="7"/>
      <c r="Q147" s="88"/>
      <c r="R147" s="88"/>
      <c r="S147" s="88"/>
      <c r="T147" s="88"/>
      <c r="U147" s="88"/>
      <c r="V147" s="88"/>
      <c r="W147" s="86"/>
      <c r="X147" s="86"/>
      <c r="Y147" s="86"/>
      <c r="Z147" s="86"/>
      <c r="AA147" s="86"/>
      <c r="AB147" s="86"/>
      <c r="AC147" s="86"/>
      <c r="AD147" s="86"/>
      <c r="AE147" s="86"/>
      <c r="AF147" s="86"/>
      <c r="AG147" s="86"/>
      <c r="AH147" s="86"/>
      <c r="AI147" s="86"/>
      <c r="AJ147" s="86"/>
      <c r="AK147" s="86"/>
      <c r="AL147" s="86"/>
      <c r="AM147" s="86"/>
      <c r="AN147" s="86"/>
      <c r="AO147" s="86"/>
      <c r="AP147" s="86"/>
      <c r="AQ147" s="86"/>
    </row>
    <row r="148" spans="1:43" s="6" customFormat="1" ht="18.75" customHeight="1">
      <c r="A148" s="214"/>
      <c r="B148" s="82"/>
      <c r="C148" s="280"/>
      <c r="D148" s="281"/>
      <c r="E148" s="281"/>
      <c r="F148" s="281"/>
      <c r="G148" s="281"/>
      <c r="H148" s="281"/>
      <c r="I148" s="281"/>
      <c r="J148" s="281"/>
      <c r="K148" s="281"/>
      <c r="L148" s="281"/>
      <c r="M148" s="282"/>
      <c r="N148" s="14"/>
      <c r="O148" s="7"/>
      <c r="P148" s="7"/>
      <c r="Q148" s="88"/>
      <c r="R148" s="88"/>
      <c r="S148" s="88"/>
      <c r="T148" s="88"/>
      <c r="U148" s="88"/>
      <c r="V148" s="88"/>
      <c r="W148" s="86"/>
      <c r="X148" s="86"/>
      <c r="Y148" s="86"/>
      <c r="Z148" s="86"/>
      <c r="AA148" s="86"/>
      <c r="AB148" s="86"/>
      <c r="AC148" s="86"/>
      <c r="AD148" s="86"/>
      <c r="AE148" s="86"/>
      <c r="AF148" s="86"/>
      <c r="AG148" s="86"/>
      <c r="AH148" s="86"/>
      <c r="AI148" s="86"/>
      <c r="AJ148" s="86"/>
      <c r="AK148" s="86"/>
      <c r="AL148" s="86"/>
      <c r="AM148" s="86"/>
      <c r="AN148" s="86"/>
      <c r="AO148" s="86"/>
      <c r="AP148" s="86"/>
      <c r="AQ148" s="86"/>
    </row>
    <row r="149" spans="1:43" s="6" customFormat="1">
      <c r="A149" s="214"/>
      <c r="B149" s="82"/>
      <c r="C149" s="283"/>
      <c r="D149" s="284"/>
      <c r="E149" s="284"/>
      <c r="F149" s="284"/>
      <c r="G149" s="284"/>
      <c r="H149" s="284"/>
      <c r="I149" s="284"/>
      <c r="J149" s="284"/>
      <c r="K149" s="284"/>
      <c r="L149" s="284"/>
      <c r="M149" s="285"/>
      <c r="N149" s="14"/>
      <c r="O149" s="7"/>
      <c r="P149" s="7"/>
      <c r="Q149" s="88"/>
      <c r="R149" s="88"/>
      <c r="S149" s="88"/>
      <c r="T149" s="88"/>
      <c r="U149" s="88"/>
      <c r="V149" s="88"/>
      <c r="W149" s="86"/>
      <c r="X149" s="86"/>
      <c r="Y149" s="86"/>
      <c r="Z149" s="86"/>
      <c r="AA149" s="86"/>
      <c r="AB149" s="86"/>
      <c r="AC149" s="86"/>
      <c r="AD149" s="86"/>
      <c r="AE149" s="86"/>
      <c r="AF149" s="86"/>
      <c r="AG149" s="86"/>
      <c r="AH149" s="86"/>
      <c r="AI149" s="86"/>
      <c r="AJ149" s="86"/>
      <c r="AK149" s="86"/>
      <c r="AL149" s="86"/>
      <c r="AM149" s="86"/>
      <c r="AN149" s="86"/>
      <c r="AO149" s="86"/>
      <c r="AP149" s="86"/>
      <c r="AQ149" s="86"/>
    </row>
    <row r="150" spans="1:43" s="6" customFormat="1">
      <c r="A150" s="214"/>
      <c r="B150" s="82"/>
      <c r="C150" s="286"/>
      <c r="D150" s="287"/>
      <c r="E150" s="287"/>
      <c r="F150" s="287"/>
      <c r="G150" s="287"/>
      <c r="H150" s="287"/>
      <c r="I150" s="287"/>
      <c r="J150" s="287"/>
      <c r="K150" s="287"/>
      <c r="L150" s="287"/>
      <c r="M150" s="288"/>
      <c r="N150" s="14"/>
      <c r="O150" s="7"/>
      <c r="P150" s="7"/>
      <c r="Q150" s="88"/>
      <c r="R150" s="88"/>
      <c r="S150" s="88"/>
      <c r="T150" s="88"/>
      <c r="U150" s="88"/>
      <c r="V150" s="88"/>
      <c r="W150" s="86"/>
      <c r="X150" s="86"/>
      <c r="Y150" s="86"/>
      <c r="Z150" s="86"/>
      <c r="AA150" s="86"/>
      <c r="AB150" s="86"/>
      <c r="AC150" s="86"/>
      <c r="AD150" s="86"/>
      <c r="AE150" s="86"/>
      <c r="AF150" s="86"/>
      <c r="AG150" s="86"/>
      <c r="AH150" s="86"/>
      <c r="AI150" s="86"/>
      <c r="AJ150" s="86"/>
      <c r="AK150" s="86"/>
      <c r="AL150" s="86"/>
      <c r="AM150" s="86"/>
      <c r="AN150" s="86"/>
      <c r="AO150" s="86"/>
      <c r="AP150" s="86"/>
      <c r="AQ150" s="86"/>
    </row>
    <row r="151" spans="1:43" s="86" customFormat="1" ht="8" customHeight="1">
      <c r="B151" s="82"/>
      <c r="C151" s="272" t="s">
        <v>668</v>
      </c>
      <c r="D151" s="272"/>
      <c r="E151" s="272"/>
      <c r="F151" s="272"/>
      <c r="G151" s="272"/>
      <c r="H151" s="272"/>
      <c r="I151" s="272"/>
      <c r="J151" s="272"/>
      <c r="K151" s="272"/>
      <c r="L151" s="272"/>
      <c r="M151" s="272"/>
      <c r="N151" s="14"/>
      <c r="O151" s="7"/>
      <c r="P151" s="7"/>
    </row>
    <row r="152" spans="1:43" s="86" customFormat="1" ht="53" customHeight="1">
      <c r="B152" s="82"/>
      <c r="C152" s="273"/>
      <c r="D152" s="273"/>
      <c r="E152" s="273"/>
      <c r="F152" s="273"/>
      <c r="G152" s="273"/>
      <c r="H152" s="273"/>
      <c r="I152" s="273"/>
      <c r="J152" s="273"/>
      <c r="K152" s="273"/>
      <c r="L152" s="273"/>
      <c r="M152" s="273"/>
      <c r="N152" s="14"/>
      <c r="O152" s="7"/>
      <c r="P152" s="7"/>
    </row>
    <row r="153" spans="1:43" s="86" customFormat="1" ht="6.5" customHeight="1">
      <c r="B153" s="82"/>
      <c r="C153" s="273"/>
      <c r="D153" s="273"/>
      <c r="E153" s="273"/>
      <c r="F153" s="273"/>
      <c r="G153" s="273"/>
      <c r="H153" s="273"/>
      <c r="I153" s="273"/>
      <c r="J153" s="273"/>
      <c r="K153" s="273"/>
      <c r="L153" s="273"/>
      <c r="M153" s="273"/>
      <c r="N153" s="14"/>
      <c r="O153" s="7"/>
      <c r="P153" s="7"/>
    </row>
    <row r="154" spans="1:43" s="86" customFormat="1" ht="42.75" customHeight="1">
      <c r="B154" s="90"/>
      <c r="C154" s="91"/>
      <c r="D154" s="91"/>
      <c r="E154" s="92"/>
      <c r="F154" s="92"/>
      <c r="G154" s="92"/>
      <c r="H154" s="92"/>
      <c r="I154" s="91"/>
      <c r="J154" s="92"/>
      <c r="K154" s="92"/>
      <c r="L154" s="92"/>
      <c r="M154" s="92"/>
      <c r="N154" s="93"/>
      <c r="O154" s="7"/>
      <c r="P154" s="7"/>
    </row>
    <row r="155" spans="1:43" s="94" customFormat="1">
      <c r="C155" s="95"/>
      <c r="D155" s="95"/>
      <c r="E155" s="96"/>
      <c r="F155" s="96"/>
      <c r="G155" s="96"/>
      <c r="H155" s="96"/>
      <c r="I155" s="95"/>
      <c r="J155" s="96"/>
      <c r="K155" s="96"/>
      <c r="L155" s="96"/>
      <c r="M155" s="96"/>
      <c r="N155" s="6"/>
      <c r="O155" s="7"/>
      <c r="P155" s="7"/>
      <c r="Q155" s="86"/>
      <c r="R155" s="86"/>
      <c r="S155" s="86"/>
      <c r="T155" s="86"/>
      <c r="U155" s="86"/>
      <c r="V155" s="86"/>
      <c r="W155" s="86"/>
      <c r="X155" s="86"/>
      <c r="Y155" s="86"/>
      <c r="Z155" s="86"/>
      <c r="AA155" s="86"/>
      <c r="AB155" s="86"/>
      <c r="AC155" s="86"/>
      <c r="AD155" s="86"/>
      <c r="AE155" s="86"/>
      <c r="AF155" s="86"/>
      <c r="AG155" s="86"/>
      <c r="AH155" s="86"/>
      <c r="AI155" s="86"/>
      <c r="AJ155" s="86"/>
      <c r="AK155" s="86"/>
      <c r="AL155" s="86"/>
      <c r="AM155" s="86"/>
      <c r="AN155" s="86"/>
      <c r="AO155" s="86"/>
    </row>
  </sheetData>
  <sheetProtection password="99CB" sheet="1" objects="1" formatCells="0" selectLockedCells="1"/>
  <dataConsolidate link="1"/>
  <mergeCells count="188">
    <mergeCell ref="C151:M153"/>
    <mergeCell ref="J20:M20"/>
    <mergeCell ref="J24:M24"/>
    <mergeCell ref="J17:M17"/>
    <mergeCell ref="C3:M3"/>
    <mergeCell ref="C143:M145"/>
    <mergeCell ref="C148:M150"/>
    <mergeCell ref="D138:M140"/>
    <mergeCell ref="D142:M142"/>
    <mergeCell ref="D147:M147"/>
    <mergeCell ref="D84:M85"/>
    <mergeCell ref="D49:M51"/>
    <mergeCell ref="G31:M31"/>
    <mergeCell ref="G32:M32"/>
    <mergeCell ref="G33:M33"/>
    <mergeCell ref="G34:M34"/>
    <mergeCell ref="G35:M35"/>
    <mergeCell ref="G36:M36"/>
    <mergeCell ref="G37:M37"/>
    <mergeCell ref="G38:M38"/>
    <mergeCell ref="G39:M39"/>
    <mergeCell ref="G45:M45"/>
    <mergeCell ref="I72:M72"/>
    <mergeCell ref="I73:M73"/>
    <mergeCell ref="I66:M66"/>
    <mergeCell ref="I67:M67"/>
    <mergeCell ref="I68:M68"/>
    <mergeCell ref="I69:M69"/>
    <mergeCell ref="I70:M70"/>
    <mergeCell ref="I71:M71"/>
    <mergeCell ref="D27:M27"/>
    <mergeCell ref="D28:M28"/>
    <mergeCell ref="D29:M29"/>
    <mergeCell ref="D30:M30"/>
    <mergeCell ref="G40:M40"/>
    <mergeCell ref="G41:M41"/>
    <mergeCell ref="G42:M42"/>
    <mergeCell ref="G43:M43"/>
    <mergeCell ref="G44:M44"/>
    <mergeCell ref="I52:M52"/>
    <mergeCell ref="I53:M53"/>
    <mergeCell ref="I54:M54"/>
    <mergeCell ref="I55:M55"/>
    <mergeCell ref="I56:M56"/>
    <mergeCell ref="I57:M57"/>
    <mergeCell ref="C58:M60"/>
    <mergeCell ref="D53:G53"/>
    <mergeCell ref="D54:G54"/>
    <mergeCell ref="D55:G55"/>
    <mergeCell ref="D56:G56"/>
    <mergeCell ref="D57:G57"/>
    <mergeCell ref="E87:G87"/>
    <mergeCell ref="E106:G106"/>
    <mergeCell ref="E107:G107"/>
    <mergeCell ref="E108:G108"/>
    <mergeCell ref="E109:G109"/>
    <mergeCell ref="E110:G110"/>
    <mergeCell ref="D69:G69"/>
    <mergeCell ref="D70:G70"/>
    <mergeCell ref="E86:G86"/>
    <mergeCell ref="D82:M82"/>
    <mergeCell ref="D83:M83"/>
    <mergeCell ref="D71:G71"/>
    <mergeCell ref="D76:G76"/>
    <mergeCell ref="I74:M74"/>
    <mergeCell ref="E88:G88"/>
    <mergeCell ref="E89:G89"/>
    <mergeCell ref="E90:G90"/>
    <mergeCell ref="E91:G91"/>
    <mergeCell ref="E92:G92"/>
    <mergeCell ref="E93:G93"/>
    <mergeCell ref="E94:G94"/>
    <mergeCell ref="AK86:AO86"/>
    <mergeCell ref="D11:K11"/>
    <mergeCell ref="X86:AC86"/>
    <mergeCell ref="AD86:AI86"/>
    <mergeCell ref="D52:G52"/>
    <mergeCell ref="D66:G66"/>
    <mergeCell ref="C20:D20"/>
    <mergeCell ref="C21:D21"/>
    <mergeCell ref="C22:D22"/>
    <mergeCell ref="C23:D23"/>
    <mergeCell ref="C24:D24"/>
    <mergeCell ref="E21:M21"/>
    <mergeCell ref="E22:M22"/>
    <mergeCell ref="E23:M23"/>
    <mergeCell ref="I75:M75"/>
    <mergeCell ref="I76:M76"/>
    <mergeCell ref="C77:M79"/>
    <mergeCell ref="D63:M65"/>
    <mergeCell ref="D73:G73"/>
    <mergeCell ref="D74:G74"/>
    <mergeCell ref="D75:G75"/>
    <mergeCell ref="D67:G67"/>
    <mergeCell ref="D68:G68"/>
    <mergeCell ref="D72:G72"/>
    <mergeCell ref="E95:G95"/>
    <mergeCell ref="E96:G96"/>
    <mergeCell ref="E97:G97"/>
    <mergeCell ref="E98:G98"/>
    <mergeCell ref="E99:G99"/>
    <mergeCell ref="E100:G100"/>
    <mergeCell ref="E101:G101"/>
    <mergeCell ref="E102:G102"/>
    <mergeCell ref="E103:G103"/>
    <mergeCell ref="E104:G104"/>
    <mergeCell ref="E105:G105"/>
    <mergeCell ref="E127:G127"/>
    <mergeCell ref="E128:G128"/>
    <mergeCell ref="E129:G129"/>
    <mergeCell ref="E130:G130"/>
    <mergeCell ref="E131:G131"/>
    <mergeCell ref="E132:G132"/>
    <mergeCell ref="E133:G133"/>
    <mergeCell ref="E134:G134"/>
    <mergeCell ref="E111:G111"/>
    <mergeCell ref="E112:G112"/>
    <mergeCell ref="E113:G113"/>
    <mergeCell ref="E114:G114"/>
    <mergeCell ref="E115:G115"/>
    <mergeCell ref="E116:G116"/>
    <mergeCell ref="E117:G117"/>
    <mergeCell ref="E118:G118"/>
    <mergeCell ref="E119:G119"/>
    <mergeCell ref="E120:G120"/>
    <mergeCell ref="E121:G121"/>
    <mergeCell ref="E122:G122"/>
    <mergeCell ref="E123:G123"/>
    <mergeCell ref="E124:G124"/>
    <mergeCell ref="E125:G125"/>
    <mergeCell ref="E135:G135"/>
    <mergeCell ref="E136:G136"/>
    <mergeCell ref="H86:I86"/>
    <mergeCell ref="H87:I87"/>
    <mergeCell ref="H88:I88"/>
    <mergeCell ref="H89:I89"/>
    <mergeCell ref="H90:I90"/>
    <mergeCell ref="H91:I91"/>
    <mergeCell ref="H92:I92"/>
    <mergeCell ref="H93:I93"/>
    <mergeCell ref="H94:I94"/>
    <mergeCell ref="H95:I95"/>
    <mergeCell ref="H96:I96"/>
    <mergeCell ref="H97:I97"/>
    <mergeCell ref="H98:I98"/>
    <mergeCell ref="H99:I99"/>
    <mergeCell ref="H100:I100"/>
    <mergeCell ref="H101:I101"/>
    <mergeCell ref="H102:I102"/>
    <mergeCell ref="H103:I103"/>
    <mergeCell ref="H104:I104"/>
    <mergeCell ref="H105:I105"/>
    <mergeCell ref="H106:I106"/>
    <mergeCell ref="E126:G126"/>
    <mergeCell ref="H124:I124"/>
    <mergeCell ref="H107:I107"/>
    <mergeCell ref="H108:I108"/>
    <mergeCell ref="H109:I109"/>
    <mergeCell ref="H110:I110"/>
    <mergeCell ref="H111:I111"/>
    <mergeCell ref="H112:I112"/>
    <mergeCell ref="H113:I113"/>
    <mergeCell ref="H114:I114"/>
    <mergeCell ref="H115:I115"/>
    <mergeCell ref="H134:I134"/>
    <mergeCell ref="H135:I135"/>
    <mergeCell ref="H136:I136"/>
    <mergeCell ref="E20:G20"/>
    <mergeCell ref="E24:G24"/>
    <mergeCell ref="H20:I20"/>
    <mergeCell ref="H24:I24"/>
    <mergeCell ref="H125:I125"/>
    <mergeCell ref="H126:I126"/>
    <mergeCell ref="H127:I127"/>
    <mergeCell ref="H128:I128"/>
    <mergeCell ref="H129:I129"/>
    <mergeCell ref="H130:I130"/>
    <mergeCell ref="H131:I131"/>
    <mergeCell ref="H132:I132"/>
    <mergeCell ref="H133:I133"/>
    <mergeCell ref="H116:I116"/>
    <mergeCell ref="H117:I117"/>
    <mergeCell ref="H118:I118"/>
    <mergeCell ref="H119:I119"/>
    <mergeCell ref="H120:I120"/>
    <mergeCell ref="H121:I121"/>
    <mergeCell ref="H122:I122"/>
    <mergeCell ref="H123:I123"/>
  </mergeCells>
  <phoneticPr fontId="1"/>
  <conditionalFormatting sqref="E87:M136 D87:D136">
    <cfRule type="expression" dxfId="14" priority="22">
      <formula>$AQ87=FALSE</formula>
    </cfRule>
  </conditionalFormatting>
  <conditionalFormatting sqref="J87:K136">
    <cfRule type="expression" dxfId="13" priority="19">
      <formula>$AQ87=TRUE</formula>
    </cfRule>
  </conditionalFormatting>
  <conditionalFormatting sqref="G32:G45">
    <cfRule type="expression" dxfId="12" priority="50">
      <formula>Q32=FALSE</formula>
    </cfRule>
  </conditionalFormatting>
  <conditionalFormatting sqref="G32:G45">
    <cfRule type="expression" dxfId="11" priority="52">
      <formula>Q32=TRUE</formula>
    </cfRule>
  </conditionalFormatting>
  <conditionalFormatting sqref="D87:D136">
    <cfRule type="expression" dxfId="10" priority="23">
      <formula>D87&lt;&gt;D88</formula>
    </cfRule>
    <cfRule type="expression" dxfId="9" priority="46">
      <formula>D86&lt;&gt;D87</formula>
    </cfRule>
    <cfRule type="expression" dxfId="8" priority="47">
      <formula>D86=D87</formula>
    </cfRule>
  </conditionalFormatting>
  <conditionalFormatting sqref="E32:E45">
    <cfRule type="expression" dxfId="7" priority="1">
      <formula>$Q32=FALSE</formula>
    </cfRule>
    <cfRule type="expression" dxfId="6" priority="2">
      <formula>$Q32=TRUE</formula>
    </cfRule>
  </conditionalFormatting>
  <dataValidations count="4">
    <dataValidation type="list" allowBlank="1" showInputMessage="1" showErrorMessage="1" sqref="J87:J136" xr:uid="{00000000-0002-0000-0000-000000000000}">
      <formula1>OFFSET($AD87,0,0,1,COUNTA($AD87:$AI87)-COUNTIF($AD87:$AI87,""))</formula1>
    </dataValidation>
    <dataValidation type="list" allowBlank="1" showInputMessage="1" showErrorMessage="1" sqref="K87:K136" xr:uid="{00000000-0002-0000-0000-000001000000}">
      <formula1>OFFSET($AK87,0,0,1,COUNTA($AK87:$AO87))</formula1>
    </dataValidation>
    <dataValidation type="list" allowBlank="1" showInputMessage="1" showErrorMessage="1" sqref="J137" xr:uid="{00000000-0002-0000-0000-000002000000}">
      <formula1>Q137:V137</formula1>
    </dataValidation>
    <dataValidation type="list" allowBlank="1" sqref="E32:E45" xr:uid="{00000000-0002-0000-0000-000003000000}">
      <formula1>INDIRECT($Q32&amp;"の場合")</formula1>
    </dataValidation>
  </dataValidations>
  <hyperlinks>
    <hyperlink ref="E17" r:id="rId1" display="saitamaco2@chugai-tec.co.jp" xr:uid="{00000000-0004-0000-0000-000000000000}"/>
  </hyperlinks>
  <printOptions horizontalCentered="1"/>
  <pageMargins left="0.51181102362204722" right="0.51181102362204722" top="0.74803149606299213" bottom="0.56999999999999995" header="0.31496062992125984" footer="0.31496062992125984"/>
  <pageSetup paperSize="9" fitToHeight="0" orientation="portrait" r:id="rId2"/>
  <rowBreaks count="4" manualBreakCount="4">
    <brk id="45" min="2" max="12" man="1"/>
    <brk id="80" min="2" max="12" man="1"/>
    <brk id="106" min="2" max="12" man="1"/>
    <brk id="130" min="2" max="12" man="1"/>
  </rowBreaks>
  <drawing r:id="rId3"/>
  <legacyDrawing r:id="rId4"/>
  <mc:AlternateContent xmlns:mc="http://schemas.openxmlformats.org/markup-compatibility/2006">
    <mc:Choice Requires="x14">
      <controls>
        <mc:AlternateContent xmlns:mc="http://schemas.openxmlformats.org/markup-compatibility/2006">
          <mc:Choice Requires="x14">
            <control shapeId="10265" r:id="rId5" name="Check Box 25">
              <controlPr defaultSize="0" autoFill="0" autoLine="0" autoPict="0" altText="">
                <anchor moveWithCells="1">
                  <from>
                    <xdr:col>2</xdr:col>
                    <xdr:colOff>57150</xdr:colOff>
                    <xdr:row>31</xdr:row>
                    <xdr:rowOff>31750</xdr:rowOff>
                  </from>
                  <to>
                    <xdr:col>2</xdr:col>
                    <xdr:colOff>279400</xdr:colOff>
                    <xdr:row>31</xdr:row>
                    <xdr:rowOff>209550</xdr:rowOff>
                  </to>
                </anchor>
              </controlPr>
            </control>
          </mc:Choice>
        </mc:AlternateContent>
        <mc:AlternateContent xmlns:mc="http://schemas.openxmlformats.org/markup-compatibility/2006">
          <mc:Choice Requires="x14">
            <control shapeId="10266" r:id="rId6" name="Check Box 26">
              <controlPr defaultSize="0" autoFill="0" autoLine="0" autoPict="0" altText="">
                <anchor moveWithCells="1">
                  <from>
                    <xdr:col>2</xdr:col>
                    <xdr:colOff>57150</xdr:colOff>
                    <xdr:row>32</xdr:row>
                    <xdr:rowOff>31750</xdr:rowOff>
                  </from>
                  <to>
                    <xdr:col>2</xdr:col>
                    <xdr:colOff>279400</xdr:colOff>
                    <xdr:row>32</xdr:row>
                    <xdr:rowOff>209550</xdr:rowOff>
                  </to>
                </anchor>
              </controlPr>
            </control>
          </mc:Choice>
        </mc:AlternateContent>
        <mc:AlternateContent xmlns:mc="http://schemas.openxmlformats.org/markup-compatibility/2006">
          <mc:Choice Requires="x14">
            <control shapeId="10267" r:id="rId7" name="Check Box 27">
              <controlPr defaultSize="0" autoFill="0" autoLine="0" autoPict="0" altText="">
                <anchor moveWithCells="1">
                  <from>
                    <xdr:col>2</xdr:col>
                    <xdr:colOff>57150</xdr:colOff>
                    <xdr:row>33</xdr:row>
                    <xdr:rowOff>31750</xdr:rowOff>
                  </from>
                  <to>
                    <xdr:col>2</xdr:col>
                    <xdr:colOff>279400</xdr:colOff>
                    <xdr:row>33</xdr:row>
                    <xdr:rowOff>209550</xdr:rowOff>
                  </to>
                </anchor>
              </controlPr>
            </control>
          </mc:Choice>
        </mc:AlternateContent>
        <mc:AlternateContent xmlns:mc="http://schemas.openxmlformats.org/markup-compatibility/2006">
          <mc:Choice Requires="x14">
            <control shapeId="10269" r:id="rId8" name="Check Box 29">
              <controlPr defaultSize="0" autoFill="0" autoLine="0" autoPict="0" altText="">
                <anchor moveWithCells="1">
                  <from>
                    <xdr:col>2</xdr:col>
                    <xdr:colOff>57150</xdr:colOff>
                    <xdr:row>36</xdr:row>
                    <xdr:rowOff>31750</xdr:rowOff>
                  </from>
                  <to>
                    <xdr:col>2</xdr:col>
                    <xdr:colOff>279400</xdr:colOff>
                    <xdr:row>36</xdr:row>
                    <xdr:rowOff>209550</xdr:rowOff>
                  </to>
                </anchor>
              </controlPr>
            </control>
          </mc:Choice>
        </mc:AlternateContent>
        <mc:AlternateContent xmlns:mc="http://schemas.openxmlformats.org/markup-compatibility/2006">
          <mc:Choice Requires="x14">
            <control shapeId="10270" r:id="rId9" name="Check Box 30">
              <controlPr defaultSize="0" autoFill="0" autoLine="0" autoPict="0" altText="">
                <anchor moveWithCells="1">
                  <from>
                    <xdr:col>2</xdr:col>
                    <xdr:colOff>57150</xdr:colOff>
                    <xdr:row>37</xdr:row>
                    <xdr:rowOff>31750</xdr:rowOff>
                  </from>
                  <to>
                    <xdr:col>2</xdr:col>
                    <xdr:colOff>279400</xdr:colOff>
                    <xdr:row>37</xdr:row>
                    <xdr:rowOff>209550</xdr:rowOff>
                  </to>
                </anchor>
              </controlPr>
            </control>
          </mc:Choice>
        </mc:AlternateContent>
        <mc:AlternateContent xmlns:mc="http://schemas.openxmlformats.org/markup-compatibility/2006">
          <mc:Choice Requires="x14">
            <control shapeId="10272" r:id="rId10" name="Check Box 32">
              <controlPr defaultSize="0" autoFill="0" autoLine="0" autoPict="0" altText="">
                <anchor moveWithCells="1">
                  <from>
                    <xdr:col>2</xdr:col>
                    <xdr:colOff>57150</xdr:colOff>
                    <xdr:row>38</xdr:row>
                    <xdr:rowOff>31750</xdr:rowOff>
                  </from>
                  <to>
                    <xdr:col>2</xdr:col>
                    <xdr:colOff>279400</xdr:colOff>
                    <xdr:row>38</xdr:row>
                    <xdr:rowOff>209550</xdr:rowOff>
                  </to>
                </anchor>
              </controlPr>
            </control>
          </mc:Choice>
        </mc:AlternateContent>
        <mc:AlternateContent xmlns:mc="http://schemas.openxmlformats.org/markup-compatibility/2006">
          <mc:Choice Requires="x14">
            <control shapeId="10273" r:id="rId11" name="Check Box 33">
              <controlPr defaultSize="0" autoFill="0" autoLine="0" autoPict="0" altText="">
                <anchor moveWithCells="1">
                  <from>
                    <xdr:col>2</xdr:col>
                    <xdr:colOff>57150</xdr:colOff>
                    <xdr:row>39</xdr:row>
                    <xdr:rowOff>31750</xdr:rowOff>
                  </from>
                  <to>
                    <xdr:col>2</xdr:col>
                    <xdr:colOff>279400</xdr:colOff>
                    <xdr:row>39</xdr:row>
                    <xdr:rowOff>209550</xdr:rowOff>
                  </to>
                </anchor>
              </controlPr>
            </control>
          </mc:Choice>
        </mc:AlternateContent>
        <mc:AlternateContent xmlns:mc="http://schemas.openxmlformats.org/markup-compatibility/2006">
          <mc:Choice Requires="x14">
            <control shapeId="10274" r:id="rId12" name="Check Box 34">
              <controlPr defaultSize="0" autoFill="0" autoLine="0" autoPict="0" altText="">
                <anchor moveWithCells="1">
                  <from>
                    <xdr:col>2</xdr:col>
                    <xdr:colOff>57150</xdr:colOff>
                    <xdr:row>40</xdr:row>
                    <xdr:rowOff>31750</xdr:rowOff>
                  </from>
                  <to>
                    <xdr:col>2</xdr:col>
                    <xdr:colOff>279400</xdr:colOff>
                    <xdr:row>40</xdr:row>
                    <xdr:rowOff>209550</xdr:rowOff>
                  </to>
                </anchor>
              </controlPr>
            </control>
          </mc:Choice>
        </mc:AlternateContent>
        <mc:AlternateContent xmlns:mc="http://schemas.openxmlformats.org/markup-compatibility/2006">
          <mc:Choice Requires="x14">
            <control shapeId="10275" r:id="rId13" name="Check Box 35">
              <controlPr defaultSize="0" autoFill="0" autoLine="0" autoPict="0" altText="">
                <anchor moveWithCells="1">
                  <from>
                    <xdr:col>2</xdr:col>
                    <xdr:colOff>57150</xdr:colOff>
                    <xdr:row>41</xdr:row>
                    <xdr:rowOff>31750</xdr:rowOff>
                  </from>
                  <to>
                    <xdr:col>2</xdr:col>
                    <xdr:colOff>279400</xdr:colOff>
                    <xdr:row>41</xdr:row>
                    <xdr:rowOff>209550</xdr:rowOff>
                  </to>
                </anchor>
              </controlPr>
            </control>
          </mc:Choice>
        </mc:AlternateContent>
        <mc:AlternateContent xmlns:mc="http://schemas.openxmlformats.org/markup-compatibility/2006">
          <mc:Choice Requires="x14">
            <control shapeId="10276" r:id="rId14" name="Check Box 36">
              <controlPr defaultSize="0" autoFill="0" autoLine="0" autoPict="0" altText="">
                <anchor moveWithCells="1">
                  <from>
                    <xdr:col>2</xdr:col>
                    <xdr:colOff>57150</xdr:colOff>
                    <xdr:row>42</xdr:row>
                    <xdr:rowOff>31750</xdr:rowOff>
                  </from>
                  <to>
                    <xdr:col>2</xdr:col>
                    <xdr:colOff>279400</xdr:colOff>
                    <xdr:row>42</xdr:row>
                    <xdr:rowOff>209550</xdr:rowOff>
                  </to>
                </anchor>
              </controlPr>
            </control>
          </mc:Choice>
        </mc:AlternateContent>
        <mc:AlternateContent xmlns:mc="http://schemas.openxmlformats.org/markup-compatibility/2006">
          <mc:Choice Requires="x14">
            <control shapeId="10277" r:id="rId15" name="Check Box 37">
              <controlPr defaultSize="0" autoFill="0" autoLine="0" autoPict="0" altText="">
                <anchor moveWithCells="1">
                  <from>
                    <xdr:col>2</xdr:col>
                    <xdr:colOff>57150</xdr:colOff>
                    <xdr:row>43</xdr:row>
                    <xdr:rowOff>31750</xdr:rowOff>
                  </from>
                  <to>
                    <xdr:col>2</xdr:col>
                    <xdr:colOff>279400</xdr:colOff>
                    <xdr:row>43</xdr:row>
                    <xdr:rowOff>209550</xdr:rowOff>
                  </to>
                </anchor>
              </controlPr>
            </control>
          </mc:Choice>
        </mc:AlternateContent>
        <mc:AlternateContent xmlns:mc="http://schemas.openxmlformats.org/markup-compatibility/2006">
          <mc:Choice Requires="x14">
            <control shapeId="10279" r:id="rId16" name="Check Box 39">
              <controlPr defaultSize="0" autoFill="0" autoLine="0" autoPict="0" altText="">
                <anchor moveWithCells="1">
                  <from>
                    <xdr:col>2</xdr:col>
                    <xdr:colOff>57150</xdr:colOff>
                    <xdr:row>44</xdr:row>
                    <xdr:rowOff>31750</xdr:rowOff>
                  </from>
                  <to>
                    <xdr:col>2</xdr:col>
                    <xdr:colOff>279400</xdr:colOff>
                    <xdr:row>44</xdr:row>
                    <xdr:rowOff>209550</xdr:rowOff>
                  </to>
                </anchor>
              </controlPr>
            </control>
          </mc:Choice>
        </mc:AlternateContent>
        <mc:AlternateContent xmlns:mc="http://schemas.openxmlformats.org/markup-compatibility/2006">
          <mc:Choice Requires="x14">
            <control shapeId="10268" r:id="rId17" name="Check Box 28">
              <controlPr defaultSize="0" autoFill="0" autoLine="0" autoPict="0" altText="">
                <anchor moveWithCells="1">
                  <from>
                    <xdr:col>2</xdr:col>
                    <xdr:colOff>57150</xdr:colOff>
                    <xdr:row>34</xdr:row>
                    <xdr:rowOff>31750</xdr:rowOff>
                  </from>
                  <to>
                    <xdr:col>2</xdr:col>
                    <xdr:colOff>279400</xdr:colOff>
                    <xdr:row>34</xdr:row>
                    <xdr:rowOff>209550</xdr:rowOff>
                  </to>
                </anchor>
              </controlPr>
            </control>
          </mc:Choice>
        </mc:AlternateContent>
        <mc:AlternateContent xmlns:mc="http://schemas.openxmlformats.org/markup-compatibility/2006">
          <mc:Choice Requires="x14">
            <control shapeId="10292" r:id="rId18" name="Check Box 52">
              <controlPr defaultSize="0" autoFill="0" autoLine="0" autoPict="0" altText="">
                <anchor moveWithCells="1">
                  <from>
                    <xdr:col>2</xdr:col>
                    <xdr:colOff>57150</xdr:colOff>
                    <xdr:row>35</xdr:row>
                    <xdr:rowOff>31750</xdr:rowOff>
                  </from>
                  <to>
                    <xdr:col>2</xdr:col>
                    <xdr:colOff>279400</xdr:colOff>
                    <xdr:row>35</xdr:row>
                    <xdr:rowOff>209550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B1:D51"/>
  <sheetViews>
    <sheetView showGridLines="0" showRowColHeaders="0" zoomScaleNormal="100" zoomScaleSheetLayoutView="100" workbookViewId="0"/>
  </sheetViews>
  <sheetFormatPr defaultColWidth="9" defaultRowHeight="13"/>
  <cols>
    <col min="1" max="1" width="1.5" style="98" customWidth="1"/>
    <col min="2" max="2" width="9" style="98"/>
    <col min="3" max="3" width="18.08203125" style="98" customWidth="1"/>
    <col min="4" max="4" width="55.08203125" style="98" customWidth="1"/>
    <col min="5" max="8" width="9" style="98"/>
    <col min="9" max="14" width="9.08203125" style="98" customWidth="1"/>
    <col min="15" max="16384" width="9" style="98"/>
  </cols>
  <sheetData>
    <row r="1" spans="2:4">
      <c r="B1" s="152"/>
    </row>
    <row r="5" spans="2:4" ht="26.25" customHeight="1">
      <c r="B5" s="97" t="str">
        <f ca="1">RIGHT(CELL("filename",B5),LEN(CELL("filename",B5))-FIND("]",CELL("filename",B5)))</f>
        <v>7</v>
      </c>
      <c r="C5" s="312" t="str">
        <f ca="1">VLOOKUP(INT(B5),点検表入力エリア,3,FALSE)</f>
        <v>高効率熱源機器の導入</v>
      </c>
      <c r="D5" s="312"/>
    </row>
    <row r="6" spans="2:4">
      <c r="B6" s="186" t="s">
        <v>53</v>
      </c>
      <c r="C6" s="301" t="str">
        <f ca="1">VLOOKUP(INT(B5),点検表入力エリア,2,FALSE)</f>
        <v>熱源</v>
      </c>
      <c r="D6" s="301"/>
    </row>
    <row r="7" spans="2:4" ht="13.5" customHeight="1">
      <c r="B7" s="318" t="s">
        <v>54</v>
      </c>
      <c r="C7" s="343" t="s">
        <v>553</v>
      </c>
      <c r="D7" s="344"/>
    </row>
    <row r="8" spans="2:4">
      <c r="B8" s="318"/>
      <c r="C8" s="345"/>
      <c r="D8" s="346"/>
    </row>
    <row r="9" spans="2:4">
      <c r="B9" s="296" t="s">
        <v>55</v>
      </c>
      <c r="C9" s="330" t="s">
        <v>316</v>
      </c>
      <c r="D9" s="308"/>
    </row>
    <row r="10" spans="2:4">
      <c r="B10" s="297"/>
      <c r="C10" s="331"/>
      <c r="D10" s="310"/>
    </row>
    <row r="11" spans="2:4">
      <c r="B11" s="298"/>
      <c r="C11" s="332"/>
      <c r="D11" s="333"/>
    </row>
    <row r="12" spans="2:4" ht="16.5" customHeight="1">
      <c r="B12" s="342" t="s">
        <v>56</v>
      </c>
      <c r="C12" s="181" t="s">
        <v>57</v>
      </c>
      <c r="D12" s="181" t="s">
        <v>58</v>
      </c>
    </row>
    <row r="13" spans="2:4" ht="26.25" customHeight="1">
      <c r="B13" s="342"/>
      <c r="C13" s="188" t="s">
        <v>526</v>
      </c>
      <c r="D13" s="188" t="s">
        <v>588</v>
      </c>
    </row>
    <row r="14" spans="2:4" ht="26.25" customHeight="1">
      <c r="B14" s="342"/>
      <c r="C14" s="188" t="s">
        <v>527</v>
      </c>
      <c r="D14" s="188" t="s">
        <v>530</v>
      </c>
    </row>
    <row r="15" spans="2:4" ht="26.25" customHeight="1">
      <c r="B15" s="342"/>
      <c r="C15" s="188" t="s">
        <v>528</v>
      </c>
      <c r="D15" s="188" t="s">
        <v>531</v>
      </c>
    </row>
    <row r="16" spans="2:4" ht="26.25" customHeight="1">
      <c r="B16" s="342"/>
      <c r="C16" s="188" t="s">
        <v>529</v>
      </c>
      <c r="D16" s="188" t="s">
        <v>532</v>
      </c>
    </row>
    <row r="17" spans="2:4" ht="26.25" customHeight="1">
      <c r="B17" s="342"/>
      <c r="C17" s="184" t="s">
        <v>341</v>
      </c>
      <c r="D17" s="184" t="s">
        <v>444</v>
      </c>
    </row>
    <row r="18" spans="2:4">
      <c r="B18" s="311" t="s">
        <v>220</v>
      </c>
      <c r="C18" s="327" t="s">
        <v>241</v>
      </c>
      <c r="D18" s="327"/>
    </row>
    <row r="19" spans="2:4">
      <c r="B19" s="311"/>
      <c r="C19" s="327"/>
      <c r="D19" s="327"/>
    </row>
    <row r="20" spans="2:4">
      <c r="B20" s="311"/>
      <c r="C20" s="327"/>
      <c r="D20" s="327"/>
    </row>
    <row r="21" spans="2:4">
      <c r="B21" s="311"/>
      <c r="C21" s="327"/>
      <c r="D21" s="327"/>
    </row>
    <row r="22" spans="2:4">
      <c r="B22" s="100" t="s">
        <v>552</v>
      </c>
      <c r="C22" s="341" t="s">
        <v>551</v>
      </c>
      <c r="D22" s="341"/>
    </row>
    <row r="23" spans="2:4">
      <c r="B23" s="100"/>
      <c r="C23" s="341"/>
      <c r="D23" s="341"/>
    </row>
    <row r="24" spans="2:4">
      <c r="B24" s="100" t="s">
        <v>348</v>
      </c>
      <c r="C24" s="341" t="s">
        <v>582</v>
      </c>
      <c r="D24" s="341"/>
    </row>
    <row r="25" spans="2:4">
      <c r="B25" s="100"/>
      <c r="C25" s="341"/>
      <c r="D25" s="341"/>
    </row>
    <row r="26" spans="2:4">
      <c r="B26" s="100"/>
      <c r="C26" s="341"/>
      <c r="D26" s="341"/>
    </row>
    <row r="27" spans="2:4">
      <c r="B27" s="100"/>
      <c r="C27" s="341"/>
      <c r="D27" s="341"/>
    </row>
    <row r="28" spans="2:4">
      <c r="B28" s="100"/>
      <c r="C28" s="341"/>
      <c r="D28" s="341"/>
    </row>
    <row r="29" spans="2:4">
      <c r="B29" s="103"/>
      <c r="C29" s="183"/>
      <c r="D29" s="183"/>
    </row>
    <row r="30" spans="2:4">
      <c r="B30" s="103"/>
      <c r="C30" s="183"/>
      <c r="D30" s="183"/>
    </row>
    <row r="31" spans="2:4">
      <c r="B31" s="103"/>
      <c r="C31" s="183"/>
      <c r="D31" s="183"/>
    </row>
    <row r="32" spans="2:4">
      <c r="B32" s="103"/>
      <c r="C32" s="183"/>
      <c r="D32" s="183"/>
    </row>
    <row r="33" spans="2:4">
      <c r="B33" s="103"/>
      <c r="C33" s="183"/>
      <c r="D33" s="183"/>
    </row>
    <row r="34" spans="2:4">
      <c r="B34" s="103"/>
      <c r="C34" s="183"/>
      <c r="D34" s="183"/>
    </row>
    <row r="35" spans="2:4">
      <c r="B35" s="103"/>
      <c r="C35" s="183"/>
      <c r="D35" s="183"/>
    </row>
    <row r="36" spans="2:4">
      <c r="B36" s="103"/>
      <c r="C36" s="183"/>
      <c r="D36" s="183"/>
    </row>
    <row r="37" spans="2:4">
      <c r="B37" s="103"/>
      <c r="C37" s="183"/>
      <c r="D37" s="183"/>
    </row>
    <row r="38" spans="2:4">
      <c r="B38" s="103"/>
      <c r="C38" s="183"/>
      <c r="D38" s="183"/>
    </row>
    <row r="39" spans="2:4">
      <c r="B39" s="103"/>
      <c r="C39" s="183"/>
      <c r="D39" s="183"/>
    </row>
    <row r="40" spans="2:4">
      <c r="B40" s="103"/>
      <c r="C40" s="183"/>
      <c r="D40" s="183"/>
    </row>
    <row r="41" spans="2:4">
      <c r="B41" s="103"/>
      <c r="C41" s="183"/>
      <c r="D41" s="183"/>
    </row>
    <row r="42" spans="2:4">
      <c r="B42" s="103"/>
      <c r="C42" s="183"/>
      <c r="D42" s="183"/>
    </row>
    <row r="43" spans="2:4">
      <c r="B43" s="103"/>
      <c r="C43" s="183"/>
      <c r="D43" s="183"/>
    </row>
    <row r="44" spans="2:4">
      <c r="B44" s="103"/>
      <c r="C44" s="183"/>
      <c r="D44" s="183"/>
    </row>
    <row r="45" spans="2:4">
      <c r="B45" s="103"/>
      <c r="C45" s="183"/>
      <c r="D45" s="183"/>
    </row>
    <row r="46" spans="2:4">
      <c r="B46" s="103"/>
      <c r="C46" s="183"/>
      <c r="D46" s="183"/>
    </row>
    <row r="47" spans="2:4">
      <c r="B47" s="103"/>
      <c r="C47" s="183"/>
      <c r="D47" s="183"/>
    </row>
    <row r="48" spans="2:4">
      <c r="B48" s="103"/>
      <c r="C48" s="183"/>
      <c r="D48" s="183"/>
    </row>
    <row r="49" spans="2:4">
      <c r="B49" s="103"/>
      <c r="C49" s="183"/>
      <c r="D49" s="183"/>
    </row>
    <row r="50" spans="2:4">
      <c r="B50" s="103"/>
      <c r="C50" s="183"/>
      <c r="D50" s="183"/>
    </row>
    <row r="51" spans="2:4" ht="39" customHeight="1">
      <c r="B51" s="105" t="s">
        <v>214</v>
      </c>
      <c r="C51" s="340" t="s">
        <v>590</v>
      </c>
      <c r="D51" s="340"/>
    </row>
  </sheetData>
  <sheetProtection algorithmName="SHA-512" hashValue="sAGFSEUhX7LqjvRj3CauNZKp/i415Sr8myrGD/iZeos5pwe50FgM27f+yW2CAlALgkgT+VwCWVHiyrLbKt1Opg==" saltValue="jmRhH5+B793FFOUTmhc5pw==" spinCount="100000" sheet="1" objects="1" scenarios="1" selectLockedCells="1"/>
  <mergeCells count="12">
    <mergeCell ref="C5:D5"/>
    <mergeCell ref="C6:D6"/>
    <mergeCell ref="B7:B8"/>
    <mergeCell ref="C7:D8"/>
    <mergeCell ref="B9:B11"/>
    <mergeCell ref="C9:D11"/>
    <mergeCell ref="C51:D51"/>
    <mergeCell ref="C24:D28"/>
    <mergeCell ref="B12:B17"/>
    <mergeCell ref="B18:B21"/>
    <mergeCell ref="C18:D21"/>
    <mergeCell ref="C22:D23"/>
  </mergeCells>
  <phoneticPr fontId="2"/>
  <printOptions horizontalCentered="1"/>
  <pageMargins left="0.70866141732283472" right="0.70866141732283472" top="0.74803149606299213" bottom="0.74803149606299213" header="0.31496062992125984" footer="0.31496062992125984"/>
  <pageSetup paperSize="9" scale="97" fitToHeight="0"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B1:D23"/>
  <sheetViews>
    <sheetView showGridLines="0" showRowColHeaders="0" zoomScaleNormal="100" zoomScaleSheetLayoutView="100" workbookViewId="0"/>
  </sheetViews>
  <sheetFormatPr defaultColWidth="9" defaultRowHeight="13"/>
  <cols>
    <col min="1" max="1" width="1.5" style="98" customWidth="1"/>
    <col min="2" max="2" width="9" style="98"/>
    <col min="3" max="3" width="18.08203125" style="98" customWidth="1"/>
    <col min="4" max="4" width="55.08203125" style="98" customWidth="1"/>
    <col min="5" max="8" width="9" style="98"/>
    <col min="9" max="14" width="9.08203125" style="98" customWidth="1"/>
    <col min="15" max="16384" width="9" style="98"/>
  </cols>
  <sheetData>
    <row r="1" spans="2:4">
      <c r="B1" s="152"/>
    </row>
    <row r="5" spans="2:4" ht="26.25" customHeight="1">
      <c r="B5" s="97" t="str">
        <f ca="1">RIGHT(CELL("filename",B5),LEN(CELL("filename",B5))-FIND("]",CELL("filename",B5)))</f>
        <v>8</v>
      </c>
      <c r="C5" s="312" t="str">
        <f ca="1">VLOOKUP(INT(B5),点検表入力エリア,3,FALSE)</f>
        <v>熱源機器の空気比の調整</v>
      </c>
      <c r="D5" s="312"/>
    </row>
    <row r="6" spans="2:4">
      <c r="B6" s="186" t="s">
        <v>53</v>
      </c>
      <c r="C6" s="301" t="str">
        <f ca="1">VLOOKUP(INT(B5),点検表入力エリア,2,FALSE)</f>
        <v>熱源</v>
      </c>
      <c r="D6" s="301"/>
    </row>
    <row r="7" spans="2:4">
      <c r="B7" s="318" t="s">
        <v>54</v>
      </c>
      <c r="C7" s="315" t="s">
        <v>560</v>
      </c>
      <c r="D7" s="316"/>
    </row>
    <row r="8" spans="2:4">
      <c r="B8" s="318"/>
      <c r="C8" s="313"/>
      <c r="D8" s="314"/>
    </row>
    <row r="9" spans="2:4" ht="116.25" customHeight="1">
      <c r="B9" s="318"/>
      <c r="C9" s="313"/>
      <c r="D9" s="314"/>
    </row>
    <row r="10" spans="2:4">
      <c r="B10" s="296" t="s">
        <v>55</v>
      </c>
      <c r="C10" s="330" t="s">
        <v>315</v>
      </c>
      <c r="D10" s="308"/>
    </row>
    <row r="11" spans="2:4">
      <c r="B11" s="297"/>
      <c r="C11" s="331"/>
      <c r="D11" s="310"/>
    </row>
    <row r="12" spans="2:4">
      <c r="B12" s="298"/>
      <c r="C12" s="332"/>
      <c r="D12" s="333"/>
    </row>
    <row r="13" spans="2:4" ht="16.5" customHeight="1">
      <c r="B13" s="317" t="s">
        <v>56</v>
      </c>
      <c r="C13" s="99" t="s">
        <v>57</v>
      </c>
      <c r="D13" s="99" t="s">
        <v>58</v>
      </c>
    </row>
    <row r="14" spans="2:4" ht="30" customHeight="1">
      <c r="B14" s="317"/>
      <c r="C14" s="184" t="s">
        <v>69</v>
      </c>
      <c r="D14" s="184" t="s">
        <v>70</v>
      </c>
    </row>
    <row r="15" spans="2:4" ht="30" customHeight="1">
      <c r="B15" s="317"/>
      <c r="C15" s="184" t="s">
        <v>71</v>
      </c>
      <c r="D15" s="184" t="s">
        <v>72</v>
      </c>
    </row>
    <row r="16" spans="2:4" ht="30" customHeight="1">
      <c r="B16" s="317"/>
      <c r="C16" s="184" t="s">
        <v>439</v>
      </c>
      <c r="D16" s="184" t="s">
        <v>385</v>
      </c>
    </row>
    <row r="17" spans="2:4" ht="30" customHeight="1">
      <c r="B17" s="317"/>
      <c r="C17" s="184" t="s">
        <v>48</v>
      </c>
      <c r="D17" s="184" t="s">
        <v>476</v>
      </c>
    </row>
    <row r="18" spans="2:4" ht="13.5" customHeight="1">
      <c r="B18" s="311" t="s">
        <v>221</v>
      </c>
      <c r="C18" s="327" t="s">
        <v>292</v>
      </c>
      <c r="D18" s="327"/>
    </row>
    <row r="19" spans="2:4">
      <c r="B19" s="311"/>
      <c r="C19" s="327"/>
      <c r="D19" s="327"/>
    </row>
    <row r="20" spans="2:4">
      <c r="B20" s="311"/>
      <c r="C20" s="327"/>
      <c r="D20" s="327"/>
    </row>
    <row r="21" spans="2:4">
      <c r="B21" s="102" t="s">
        <v>558</v>
      </c>
      <c r="C21" s="347" t="s">
        <v>600</v>
      </c>
      <c r="D21" s="347"/>
    </row>
    <row r="22" spans="2:4">
      <c r="B22" s="101"/>
      <c r="C22" s="347"/>
      <c r="D22" s="347"/>
    </row>
    <row r="23" spans="2:4">
      <c r="B23" s="101"/>
      <c r="C23" s="347"/>
      <c r="D23" s="347"/>
    </row>
  </sheetData>
  <sheetProtection algorithmName="SHA-512" hashValue="saYIZWv7a2ZJsZL3jZJHZG5F1Fa97UJj3mKxtUct3jFrELYZF8h8oCrlaGRdt3vFao7Gys1LrzRdYL1SHkSQRg==" saltValue="V51UG9Rzwm1uO7D0geIIOA==" spinCount="100000" sheet="1" objects="1" scenarios="1" selectLockedCells="1"/>
  <mergeCells count="11">
    <mergeCell ref="C21:D23"/>
    <mergeCell ref="B13:B17"/>
    <mergeCell ref="B18:B20"/>
    <mergeCell ref="C18:D20"/>
    <mergeCell ref="C5:D5"/>
    <mergeCell ref="C6:D6"/>
    <mergeCell ref="B7:B9"/>
    <mergeCell ref="C7:D8"/>
    <mergeCell ref="C9:D9"/>
    <mergeCell ref="B10:B12"/>
    <mergeCell ref="C10:D12"/>
  </mergeCells>
  <phoneticPr fontId="2"/>
  <printOptions horizontalCentered="1"/>
  <pageMargins left="0.70866141732283472" right="0.70866141732283472" top="0.74803149606299213" bottom="0.74803149606299213" header="0.31496062992125984" footer="0.31496062992125984"/>
  <pageSetup paperSize="9" scale="97" fitToHeight="0" orientation="portrait"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B1:D29"/>
  <sheetViews>
    <sheetView showGridLines="0" showRowColHeaders="0" zoomScaleNormal="100" zoomScaleSheetLayoutView="100" workbookViewId="0"/>
  </sheetViews>
  <sheetFormatPr defaultColWidth="9" defaultRowHeight="13"/>
  <cols>
    <col min="1" max="1" width="1.5" style="98" customWidth="1"/>
    <col min="2" max="2" width="9" style="98"/>
    <col min="3" max="3" width="15.75" style="98" customWidth="1"/>
    <col min="4" max="4" width="57.5" style="98" customWidth="1"/>
    <col min="5" max="8" width="9" style="98"/>
    <col min="9" max="14" width="9.08203125" style="98" customWidth="1"/>
    <col min="15" max="16384" width="9" style="98"/>
  </cols>
  <sheetData>
    <row r="1" spans="2:4">
      <c r="B1" s="152"/>
    </row>
    <row r="5" spans="2:4" ht="26.25" customHeight="1">
      <c r="B5" s="97" t="str">
        <f ca="1">RIGHT(CELL("filename",B5),LEN(CELL("filename",B5))-FIND("]",CELL("filename",B5)))</f>
        <v>9</v>
      </c>
      <c r="C5" s="312" t="str">
        <f ca="1">VLOOKUP(INT(B5),点検表入力エリア,3,FALSE)</f>
        <v>冷凍機の冷却水温度設定値の調整</v>
      </c>
      <c r="D5" s="312"/>
    </row>
    <row r="6" spans="2:4">
      <c r="B6" s="186" t="s">
        <v>53</v>
      </c>
      <c r="C6" s="301" t="str">
        <f ca="1">VLOOKUP(INT(B5),点検表入力エリア,2,FALSE)</f>
        <v>熱源</v>
      </c>
      <c r="D6" s="301"/>
    </row>
    <row r="7" spans="2:4">
      <c r="B7" s="318" t="s">
        <v>54</v>
      </c>
      <c r="C7" s="315" t="s">
        <v>614</v>
      </c>
      <c r="D7" s="316"/>
    </row>
    <row r="8" spans="2:4">
      <c r="B8" s="318"/>
      <c r="C8" s="313"/>
      <c r="D8" s="314"/>
    </row>
    <row r="9" spans="2:4">
      <c r="B9" s="318"/>
      <c r="C9" s="313"/>
      <c r="D9" s="314"/>
    </row>
    <row r="10" spans="2:4">
      <c r="B10" s="318"/>
      <c r="C10" s="313"/>
      <c r="D10" s="314"/>
    </row>
    <row r="11" spans="2:4">
      <c r="B11" s="318"/>
      <c r="C11" s="313"/>
      <c r="D11" s="314"/>
    </row>
    <row r="12" spans="2:4">
      <c r="B12" s="318"/>
      <c r="C12" s="313"/>
      <c r="D12" s="314"/>
    </row>
    <row r="13" spans="2:4">
      <c r="B13" s="318"/>
      <c r="C13" s="313"/>
      <c r="D13" s="314"/>
    </row>
    <row r="14" spans="2:4">
      <c r="B14" s="318"/>
      <c r="C14" s="313"/>
      <c r="D14" s="314"/>
    </row>
    <row r="15" spans="2:4">
      <c r="B15" s="296" t="s">
        <v>55</v>
      </c>
      <c r="C15" s="330" t="s">
        <v>314</v>
      </c>
      <c r="D15" s="308"/>
    </row>
    <row r="16" spans="2:4">
      <c r="B16" s="297"/>
      <c r="C16" s="331"/>
      <c r="D16" s="310"/>
    </row>
    <row r="17" spans="2:4">
      <c r="B17" s="298"/>
      <c r="C17" s="332"/>
      <c r="D17" s="333"/>
    </row>
    <row r="18" spans="2:4" ht="16.5" customHeight="1">
      <c r="B18" s="317" t="s">
        <v>56</v>
      </c>
      <c r="C18" s="99" t="s">
        <v>57</v>
      </c>
      <c r="D18" s="99" t="s">
        <v>58</v>
      </c>
    </row>
    <row r="19" spans="2:4" ht="45.75" customHeight="1">
      <c r="B19" s="317"/>
      <c r="C19" s="184" t="s">
        <v>416</v>
      </c>
      <c r="D19" s="184" t="s">
        <v>538</v>
      </c>
    </row>
    <row r="20" spans="2:4" ht="30.75" customHeight="1">
      <c r="B20" s="317"/>
      <c r="C20" s="184" t="s">
        <v>387</v>
      </c>
      <c r="D20" s="184" t="s">
        <v>581</v>
      </c>
    </row>
    <row r="21" spans="2:4" ht="30.75" customHeight="1">
      <c r="B21" s="317"/>
      <c r="C21" s="184" t="s">
        <v>48</v>
      </c>
      <c r="D21" s="210" t="s">
        <v>601</v>
      </c>
    </row>
    <row r="22" spans="2:4">
      <c r="B22" s="311" t="s">
        <v>215</v>
      </c>
      <c r="C22" s="327" t="s">
        <v>561</v>
      </c>
      <c r="D22" s="327"/>
    </row>
    <row r="23" spans="2:4">
      <c r="B23" s="311"/>
      <c r="C23" s="327"/>
      <c r="D23" s="327"/>
    </row>
    <row r="24" spans="2:4">
      <c r="B24" s="311"/>
      <c r="C24" s="327"/>
      <c r="D24" s="327"/>
    </row>
    <row r="25" spans="2:4">
      <c r="B25" s="100" t="s">
        <v>236</v>
      </c>
      <c r="C25" s="349" t="s">
        <v>591</v>
      </c>
      <c r="D25" s="349"/>
    </row>
    <row r="26" spans="2:4">
      <c r="B26" s="100"/>
      <c r="C26" s="341"/>
      <c r="D26" s="341"/>
    </row>
    <row r="27" spans="2:4">
      <c r="B27" s="100"/>
      <c r="C27" s="341"/>
      <c r="D27" s="341"/>
    </row>
    <row r="28" spans="2:4">
      <c r="B28" s="100"/>
      <c r="C28" s="341"/>
      <c r="D28" s="341"/>
    </row>
    <row r="29" spans="2:4">
      <c r="B29" s="103"/>
      <c r="C29" s="348"/>
      <c r="D29" s="348"/>
    </row>
  </sheetData>
  <sheetProtection algorithmName="SHA-512" hashValue="LgMwgVgnf+xByD63SkoO0oI3p/Yz/mLJQuKR6VkMYX9Osf3+QaxD1/l911i8Sc0Y1ft9Ri3z6mNtAeGK2xnLfQ==" saltValue="Kk8rIxWmk4USW6g89csi3Q==" spinCount="100000" sheet="1" objects="1" scenarios="1" selectLockedCells="1"/>
  <mergeCells count="11">
    <mergeCell ref="C29:D29"/>
    <mergeCell ref="C25:D28"/>
    <mergeCell ref="B18:B21"/>
    <mergeCell ref="B22:B24"/>
    <mergeCell ref="C22:D24"/>
    <mergeCell ref="C5:D5"/>
    <mergeCell ref="C6:D6"/>
    <mergeCell ref="B7:B14"/>
    <mergeCell ref="C7:D14"/>
    <mergeCell ref="B15:B17"/>
    <mergeCell ref="C15:D17"/>
  </mergeCells>
  <phoneticPr fontId="2"/>
  <printOptions horizontalCentered="1"/>
  <pageMargins left="0.70866141732283472" right="0.70866141732283472" top="0.74803149606299213" bottom="0.74803149606299213" header="0.31496062992125984" footer="0.31496062992125984"/>
  <pageSetup paperSize="9" scale="97" fitToHeight="0" orientation="portrait"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D27"/>
  <sheetViews>
    <sheetView showGridLines="0" showRowColHeaders="0" zoomScaleNormal="100" zoomScaleSheetLayoutView="100" workbookViewId="0"/>
  </sheetViews>
  <sheetFormatPr defaultColWidth="9" defaultRowHeight="13"/>
  <cols>
    <col min="1" max="1" width="1.5" style="98" customWidth="1"/>
    <col min="2" max="2" width="9" style="98"/>
    <col min="3" max="3" width="18.08203125" style="98" customWidth="1"/>
    <col min="4" max="4" width="55.08203125" style="98" customWidth="1"/>
    <col min="5" max="8" width="9" style="98"/>
    <col min="9" max="14" width="9.08203125" style="98" customWidth="1"/>
    <col min="15" max="16384" width="9" style="98"/>
  </cols>
  <sheetData>
    <row r="1" spans="2:4">
      <c r="B1" s="152"/>
    </row>
    <row r="5" spans="2:4" ht="26.25" customHeight="1">
      <c r="B5" s="97" t="str">
        <f ca="1">RIGHT(CELL("filename",B5),LEN(CELL("filename",B5))-FIND("]",CELL("filename",B5)))</f>
        <v>10</v>
      </c>
      <c r="C5" s="312" t="str">
        <f ca="1">VLOOKUP(INT(B5),点検表入力エリア,3,FALSE)</f>
        <v>熱源機器の冷温水出口温度設定値の調整</v>
      </c>
      <c r="D5" s="312"/>
    </row>
    <row r="6" spans="2:4">
      <c r="B6" s="186" t="s">
        <v>53</v>
      </c>
      <c r="C6" s="301" t="str">
        <f ca="1">VLOOKUP(INT(B5),点検表入力エリア,2,FALSE)</f>
        <v>熱源</v>
      </c>
      <c r="D6" s="301"/>
    </row>
    <row r="7" spans="2:4" ht="13.5" customHeight="1">
      <c r="B7" s="318" t="s">
        <v>54</v>
      </c>
      <c r="C7" s="343" t="s">
        <v>474</v>
      </c>
      <c r="D7" s="344"/>
    </row>
    <row r="8" spans="2:4">
      <c r="B8" s="318"/>
      <c r="C8" s="345"/>
      <c r="D8" s="346"/>
    </row>
    <row r="9" spans="2:4">
      <c r="B9" s="318"/>
      <c r="C9" s="345"/>
      <c r="D9" s="346"/>
    </row>
    <row r="10" spans="2:4">
      <c r="B10" s="318"/>
      <c r="C10" s="345"/>
      <c r="D10" s="346"/>
    </row>
    <row r="11" spans="2:4">
      <c r="B11" s="318"/>
      <c r="C11" s="345"/>
      <c r="D11" s="346"/>
    </row>
    <row r="12" spans="2:4">
      <c r="B12" s="296" t="s">
        <v>55</v>
      </c>
      <c r="C12" s="330" t="s">
        <v>313</v>
      </c>
      <c r="D12" s="308"/>
    </row>
    <row r="13" spans="2:4">
      <c r="B13" s="297"/>
      <c r="C13" s="331"/>
      <c r="D13" s="310"/>
    </row>
    <row r="14" spans="2:4">
      <c r="B14" s="297"/>
      <c r="C14" s="331"/>
      <c r="D14" s="310"/>
    </row>
    <row r="15" spans="2:4">
      <c r="B15" s="298"/>
      <c r="C15" s="332"/>
      <c r="D15" s="333"/>
    </row>
    <row r="16" spans="2:4" ht="16.5" customHeight="1">
      <c r="B16" s="317" t="s">
        <v>56</v>
      </c>
      <c r="C16" s="99" t="s">
        <v>57</v>
      </c>
      <c r="D16" s="99" t="s">
        <v>58</v>
      </c>
    </row>
    <row r="17" spans="1:4" ht="33" customHeight="1">
      <c r="B17" s="317"/>
      <c r="C17" s="184" t="s">
        <v>416</v>
      </c>
      <c r="D17" s="184" t="s">
        <v>345</v>
      </c>
    </row>
    <row r="18" spans="1:4" ht="33" customHeight="1">
      <c r="B18" s="317"/>
      <c r="C18" s="184" t="s">
        <v>387</v>
      </c>
      <c r="D18" s="184" t="s">
        <v>475</v>
      </c>
    </row>
    <row r="19" spans="1:4" s="158" customFormat="1" ht="33" customHeight="1">
      <c r="A19" s="98"/>
      <c r="B19" s="317"/>
      <c r="C19" s="188" t="s">
        <v>23</v>
      </c>
      <c r="D19" s="188" t="s">
        <v>623</v>
      </c>
    </row>
    <row r="20" spans="1:4">
      <c r="B20" s="311" t="s">
        <v>216</v>
      </c>
      <c r="C20" s="327" t="s">
        <v>312</v>
      </c>
      <c r="D20" s="327"/>
    </row>
    <row r="21" spans="1:4">
      <c r="B21" s="311"/>
      <c r="C21" s="327"/>
      <c r="D21" s="327"/>
    </row>
    <row r="22" spans="1:4">
      <c r="B22" s="311"/>
      <c r="C22" s="327"/>
      <c r="D22" s="327"/>
    </row>
    <row r="23" spans="1:4">
      <c r="B23" s="100" t="s">
        <v>211</v>
      </c>
      <c r="C23" s="349" t="s">
        <v>591</v>
      </c>
      <c r="D23" s="349"/>
    </row>
    <row r="24" spans="1:4">
      <c r="B24" s="100"/>
      <c r="C24" s="341"/>
      <c r="D24" s="341"/>
    </row>
    <row r="25" spans="1:4">
      <c r="B25" s="100"/>
      <c r="C25" s="341"/>
      <c r="D25" s="341"/>
    </row>
    <row r="26" spans="1:4">
      <c r="B26" s="100"/>
      <c r="C26" s="341"/>
      <c r="D26" s="341"/>
    </row>
    <row r="27" spans="1:4">
      <c r="B27" s="103"/>
      <c r="C27" s="348"/>
      <c r="D27" s="348"/>
    </row>
  </sheetData>
  <sheetProtection algorithmName="SHA-512" hashValue="YmwagoIsQQQgAQY+z4RAs/WTDzDLttyqC8k8zt6fqDrQBM3wkefQrLMwYcdYrW3DhAhQ2ua8HkUzW43M+3/Ybg==" saltValue="j+Q3nZ6zWh1Ty2ElLMKH4w==" spinCount="100000" sheet="1" objects="1" scenarios="1" selectLockedCells="1"/>
  <mergeCells count="11">
    <mergeCell ref="C27:D27"/>
    <mergeCell ref="C23:D26"/>
    <mergeCell ref="B20:B22"/>
    <mergeCell ref="C20:D22"/>
    <mergeCell ref="B16:B19"/>
    <mergeCell ref="C5:D5"/>
    <mergeCell ref="C6:D6"/>
    <mergeCell ref="B7:B11"/>
    <mergeCell ref="C7:D11"/>
    <mergeCell ref="B12:B15"/>
    <mergeCell ref="C12:D15"/>
  </mergeCells>
  <phoneticPr fontId="2"/>
  <printOptions horizontalCentered="1"/>
  <pageMargins left="0.70866141732283472" right="0.70866141732283472" top="0.74803149606299213" bottom="0.74803149606299213" header="0.31496062992125984" footer="0.31496062992125984"/>
  <pageSetup paperSize="9" scale="97" fitToHeight="0" orientation="portrait"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B1:D25"/>
  <sheetViews>
    <sheetView showGridLines="0" showRowColHeaders="0" zoomScaleNormal="100" zoomScaleSheetLayoutView="100" workbookViewId="0"/>
  </sheetViews>
  <sheetFormatPr defaultColWidth="9" defaultRowHeight="13"/>
  <cols>
    <col min="1" max="1" width="1.5" style="98" customWidth="1"/>
    <col min="2" max="2" width="9" style="98"/>
    <col min="3" max="3" width="18.08203125" style="98" customWidth="1"/>
    <col min="4" max="4" width="55.08203125" style="98" customWidth="1"/>
    <col min="5" max="8" width="9" style="98"/>
    <col min="9" max="14" width="9.08203125" style="98" customWidth="1"/>
    <col min="15" max="16384" width="9" style="98"/>
  </cols>
  <sheetData>
    <row r="1" spans="2:4">
      <c r="B1" s="152"/>
    </row>
    <row r="5" spans="2:4" ht="26.25" customHeight="1">
      <c r="B5" s="97" t="str">
        <f ca="1">RIGHT(CELL("filename",B5),LEN(CELL("filename",B5))-FIND("]",CELL("filename",B5)))</f>
        <v>11</v>
      </c>
      <c r="C5" s="312" t="str">
        <f ca="1">VLOOKUP(INT(B5),点検表入力エリア,3,FALSE)</f>
        <v>熱源不要期間の熱源機器等停止</v>
      </c>
      <c r="D5" s="312"/>
    </row>
    <row r="6" spans="2:4">
      <c r="B6" s="186" t="s">
        <v>53</v>
      </c>
      <c r="C6" s="301" t="str">
        <f ca="1">VLOOKUP(INT(B5),点検表入力エリア,2,FALSE)</f>
        <v>熱源</v>
      </c>
      <c r="D6" s="301"/>
    </row>
    <row r="7" spans="2:4" ht="13.5" customHeight="1">
      <c r="B7" s="318" t="s">
        <v>54</v>
      </c>
      <c r="C7" s="343" t="s">
        <v>622</v>
      </c>
      <c r="D7" s="344"/>
    </row>
    <row r="8" spans="2:4">
      <c r="B8" s="318"/>
      <c r="C8" s="345"/>
      <c r="D8" s="346"/>
    </row>
    <row r="9" spans="2:4">
      <c r="B9" s="318"/>
      <c r="C9" s="345"/>
      <c r="D9" s="346"/>
    </row>
    <row r="10" spans="2:4">
      <c r="B10" s="318"/>
      <c r="C10" s="345"/>
      <c r="D10" s="346"/>
    </row>
    <row r="11" spans="2:4">
      <c r="B11" s="296" t="s">
        <v>55</v>
      </c>
      <c r="C11" s="330" t="s">
        <v>524</v>
      </c>
      <c r="D11" s="308"/>
    </row>
    <row r="12" spans="2:4">
      <c r="B12" s="297"/>
      <c r="C12" s="331"/>
      <c r="D12" s="310"/>
    </row>
    <row r="13" spans="2:4">
      <c r="B13" s="298"/>
      <c r="C13" s="332"/>
      <c r="D13" s="333"/>
    </row>
    <row r="14" spans="2:4" ht="16.5" customHeight="1">
      <c r="B14" s="317" t="s">
        <v>56</v>
      </c>
      <c r="C14" s="99" t="s">
        <v>57</v>
      </c>
      <c r="D14" s="99" t="s">
        <v>58</v>
      </c>
    </row>
    <row r="15" spans="2:4" ht="35.25" customHeight="1">
      <c r="B15" s="317"/>
      <c r="C15" s="184" t="s">
        <v>416</v>
      </c>
      <c r="D15" s="184" t="s">
        <v>73</v>
      </c>
    </row>
    <row r="16" spans="2:4" ht="35.25" customHeight="1">
      <c r="B16" s="317"/>
      <c r="C16" s="184" t="s">
        <v>43</v>
      </c>
      <c r="D16" s="184" t="s">
        <v>74</v>
      </c>
    </row>
    <row r="17" spans="2:4" ht="35.25" customHeight="1">
      <c r="B17" s="317"/>
      <c r="C17" s="184" t="s">
        <v>387</v>
      </c>
      <c r="D17" s="184" t="s">
        <v>386</v>
      </c>
    </row>
    <row r="18" spans="2:4" ht="35.25" customHeight="1">
      <c r="B18" s="317"/>
      <c r="C18" s="184" t="s">
        <v>48</v>
      </c>
      <c r="D18" s="184" t="s">
        <v>346</v>
      </c>
    </row>
    <row r="19" spans="2:4">
      <c r="B19" s="311" t="s">
        <v>216</v>
      </c>
      <c r="C19" s="327" t="s">
        <v>312</v>
      </c>
      <c r="D19" s="327"/>
    </row>
    <row r="20" spans="2:4">
      <c r="B20" s="311"/>
      <c r="C20" s="327"/>
      <c r="D20" s="327"/>
    </row>
    <row r="21" spans="2:4">
      <c r="B21" s="311"/>
      <c r="C21" s="327"/>
      <c r="D21" s="327"/>
    </row>
    <row r="22" spans="2:4">
      <c r="B22" s="100" t="s">
        <v>211</v>
      </c>
      <c r="C22" s="349" t="s">
        <v>591</v>
      </c>
      <c r="D22" s="349"/>
    </row>
    <row r="23" spans="2:4">
      <c r="B23" s="100"/>
      <c r="C23" s="341"/>
      <c r="D23" s="341"/>
    </row>
    <row r="24" spans="2:4">
      <c r="B24" s="100"/>
      <c r="C24" s="341"/>
      <c r="D24" s="341"/>
    </row>
    <row r="25" spans="2:4">
      <c r="B25" s="100"/>
      <c r="C25" s="341"/>
      <c r="D25" s="341"/>
    </row>
  </sheetData>
  <sheetProtection algorithmName="SHA-512" hashValue="mI30yCUTTlUfcW/6D4uDVrEFVdFH32/mqivZYcvF+Qas55CwH3qpQ4i9Izn9o53HYaqqxy20HTtyWcPu7Mf/jw==" saltValue="TfOOx8bU1ZDfxEGIjPP3Ig==" spinCount="100000" sheet="1" objects="1" scenarios="1" selectLockedCells="1"/>
  <mergeCells count="10">
    <mergeCell ref="B19:B21"/>
    <mergeCell ref="C19:D21"/>
    <mergeCell ref="C22:D25"/>
    <mergeCell ref="B14:B18"/>
    <mergeCell ref="C5:D5"/>
    <mergeCell ref="C6:D6"/>
    <mergeCell ref="B7:B10"/>
    <mergeCell ref="C7:D10"/>
    <mergeCell ref="B11:B13"/>
    <mergeCell ref="C11:D13"/>
  </mergeCells>
  <phoneticPr fontId="2"/>
  <printOptions horizontalCentered="1"/>
  <pageMargins left="0.70866141732283472" right="0.70866141732283472" top="0.74803149606299213" bottom="0.74803149606299213" header="0.31496062992125984" footer="0.31496062992125984"/>
  <pageSetup paperSize="9" scale="97" fitToHeight="0" orientation="portrait"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B1:D37"/>
  <sheetViews>
    <sheetView showGridLines="0" showRowColHeaders="0" zoomScaleNormal="100" zoomScaleSheetLayoutView="100" workbookViewId="0"/>
  </sheetViews>
  <sheetFormatPr defaultColWidth="9" defaultRowHeight="13"/>
  <cols>
    <col min="1" max="1" width="1.5" style="98" customWidth="1"/>
    <col min="2" max="2" width="9" style="98"/>
    <col min="3" max="3" width="18.08203125" style="98" customWidth="1"/>
    <col min="4" max="4" width="55.08203125" style="98" customWidth="1"/>
    <col min="5" max="8" width="9" style="98"/>
    <col min="9" max="14" width="9.08203125" style="98" customWidth="1"/>
    <col min="15" max="16384" width="9" style="98"/>
  </cols>
  <sheetData>
    <row r="1" spans="2:4">
      <c r="B1" s="152"/>
    </row>
    <row r="5" spans="2:4" ht="26.25" customHeight="1">
      <c r="B5" s="97" t="str">
        <f ca="1">RIGHT(CELL("filename",B5),LEN(CELL("filename",B5))-FIND("]",CELL("filename",B5)))</f>
        <v>12</v>
      </c>
      <c r="C5" s="312" t="str">
        <f ca="1">VLOOKUP(INT(B5),点検表入力エリア,3,FALSE)</f>
        <v>高効率冷却塔の導入</v>
      </c>
      <c r="D5" s="312"/>
    </row>
    <row r="6" spans="2:4">
      <c r="B6" s="186" t="s">
        <v>53</v>
      </c>
      <c r="C6" s="301" t="str">
        <f ca="1">VLOOKUP(INT(B5),点検表入力エリア,2,FALSE)</f>
        <v>冷却塔</v>
      </c>
      <c r="D6" s="301"/>
    </row>
    <row r="7" spans="2:4">
      <c r="B7" s="318" t="s">
        <v>54</v>
      </c>
      <c r="C7" s="315" t="s">
        <v>222</v>
      </c>
      <c r="D7" s="316"/>
    </row>
    <row r="8" spans="2:4">
      <c r="B8" s="318"/>
      <c r="C8" s="313"/>
      <c r="D8" s="314"/>
    </row>
    <row r="9" spans="2:4">
      <c r="B9" s="296" t="s">
        <v>55</v>
      </c>
      <c r="C9" s="330" t="s">
        <v>311</v>
      </c>
      <c r="D9" s="308"/>
    </row>
    <row r="10" spans="2:4">
      <c r="B10" s="297"/>
      <c r="C10" s="331"/>
      <c r="D10" s="310"/>
    </row>
    <row r="11" spans="2:4">
      <c r="B11" s="298"/>
      <c r="C11" s="332"/>
      <c r="D11" s="333"/>
    </row>
    <row r="12" spans="2:4" ht="27" customHeight="1">
      <c r="B12" s="317" t="s">
        <v>56</v>
      </c>
      <c r="C12" s="99" t="s">
        <v>57</v>
      </c>
      <c r="D12" s="99" t="s">
        <v>58</v>
      </c>
    </row>
    <row r="13" spans="2:4" ht="27" customHeight="1">
      <c r="B13" s="317"/>
      <c r="C13" s="188" t="s">
        <v>526</v>
      </c>
      <c r="D13" s="188" t="s">
        <v>583</v>
      </c>
    </row>
    <row r="14" spans="2:4" ht="27" customHeight="1">
      <c r="B14" s="317"/>
      <c r="C14" s="188" t="s">
        <v>527</v>
      </c>
      <c r="D14" s="188" t="s">
        <v>530</v>
      </c>
    </row>
    <row r="15" spans="2:4" ht="27" customHeight="1">
      <c r="B15" s="317"/>
      <c r="C15" s="188" t="s">
        <v>528</v>
      </c>
      <c r="D15" s="188" t="s">
        <v>531</v>
      </c>
    </row>
    <row r="16" spans="2:4" ht="27" customHeight="1">
      <c r="B16" s="317"/>
      <c r="C16" s="188" t="s">
        <v>529</v>
      </c>
      <c r="D16" s="188" t="s">
        <v>532</v>
      </c>
    </row>
    <row r="17" spans="2:4" ht="27" customHeight="1">
      <c r="B17" s="317"/>
      <c r="C17" s="184" t="s">
        <v>341</v>
      </c>
      <c r="D17" s="184" t="s">
        <v>444</v>
      </c>
    </row>
    <row r="18" spans="2:4">
      <c r="B18" s="311" t="s">
        <v>216</v>
      </c>
      <c r="C18" s="327" t="s">
        <v>243</v>
      </c>
      <c r="D18" s="327"/>
    </row>
    <row r="19" spans="2:4">
      <c r="B19" s="311"/>
      <c r="C19" s="327"/>
      <c r="D19" s="327"/>
    </row>
    <row r="20" spans="2:4">
      <c r="B20" s="311"/>
      <c r="C20" s="327"/>
      <c r="D20" s="327"/>
    </row>
    <row r="21" spans="2:4">
      <c r="B21" s="311"/>
      <c r="C21" s="327"/>
      <c r="D21" s="327"/>
    </row>
    <row r="22" spans="2:4">
      <c r="B22" s="100" t="s">
        <v>347</v>
      </c>
      <c r="C22" s="341" t="s">
        <v>580</v>
      </c>
      <c r="D22" s="341"/>
    </row>
    <row r="23" spans="2:4">
      <c r="B23" s="103"/>
      <c r="C23" s="341"/>
      <c r="D23" s="341"/>
    </row>
    <row r="24" spans="2:4">
      <c r="B24" s="103"/>
      <c r="C24" s="341"/>
      <c r="D24" s="341"/>
    </row>
    <row r="25" spans="2:4">
      <c r="B25" s="103"/>
      <c r="C25" s="341"/>
      <c r="D25" s="341"/>
    </row>
    <row r="26" spans="2:4">
      <c r="B26" s="103"/>
      <c r="C26" s="341"/>
      <c r="D26" s="341"/>
    </row>
    <row r="27" spans="2:4">
      <c r="B27" s="353" t="s">
        <v>226</v>
      </c>
      <c r="C27" s="353"/>
      <c r="D27" s="353"/>
    </row>
    <row r="28" spans="2:4" ht="20.25" customHeight="1">
      <c r="B28" s="354" t="s">
        <v>75</v>
      </c>
      <c r="C28" s="354"/>
      <c r="D28" s="104" t="s">
        <v>76</v>
      </c>
    </row>
    <row r="29" spans="2:4" ht="13.5" customHeight="1">
      <c r="B29" s="350" t="s">
        <v>77</v>
      </c>
      <c r="C29" s="350"/>
      <c r="D29" s="351" t="s">
        <v>225</v>
      </c>
    </row>
    <row r="30" spans="2:4" ht="13.5" customHeight="1">
      <c r="B30" s="350"/>
      <c r="C30" s="350"/>
      <c r="D30" s="351"/>
    </row>
    <row r="31" spans="2:4" ht="13.5" customHeight="1">
      <c r="B31" s="350"/>
      <c r="C31" s="350"/>
      <c r="D31" s="351"/>
    </row>
    <row r="32" spans="2:4" ht="27.75" customHeight="1">
      <c r="B32" s="350" t="s">
        <v>78</v>
      </c>
      <c r="C32" s="350"/>
      <c r="D32" s="191" t="s">
        <v>79</v>
      </c>
    </row>
    <row r="33" spans="2:4" ht="27.75" customHeight="1">
      <c r="B33" s="350" t="s">
        <v>80</v>
      </c>
      <c r="C33" s="350"/>
      <c r="D33" s="191" t="s">
        <v>81</v>
      </c>
    </row>
    <row r="34" spans="2:4">
      <c r="B34" s="350" t="s">
        <v>82</v>
      </c>
      <c r="C34" s="350"/>
      <c r="D34" s="351" t="s">
        <v>83</v>
      </c>
    </row>
    <row r="35" spans="2:4">
      <c r="B35" s="350"/>
      <c r="C35" s="350"/>
      <c r="D35" s="351"/>
    </row>
    <row r="36" spans="2:4">
      <c r="B36" s="350"/>
      <c r="C36" s="350"/>
      <c r="D36" s="351"/>
    </row>
    <row r="37" spans="2:4">
      <c r="B37" s="352" t="s">
        <v>224</v>
      </c>
      <c r="C37" s="352"/>
      <c r="D37" s="352"/>
    </row>
  </sheetData>
  <sheetProtection algorithmName="SHA-512" hashValue="BtkleyuTu9oln67boARabnRylQ9tcDHQx12CKdvF0Qk8cV5JM99A5lvjst8P9TFxWjlwiDVv36Rxh7o6bQcH3w==" saltValue="8kUz04AerBynl/p1+up5tQ==" spinCount="100000" sheet="1" objects="1" scenarios="1" selectLockedCells="1"/>
  <mergeCells count="19">
    <mergeCell ref="B37:D37"/>
    <mergeCell ref="C5:D5"/>
    <mergeCell ref="C6:D6"/>
    <mergeCell ref="B7:B8"/>
    <mergeCell ref="C7:D8"/>
    <mergeCell ref="B9:B11"/>
    <mergeCell ref="C9:D11"/>
    <mergeCell ref="C22:D26"/>
    <mergeCell ref="B27:D27"/>
    <mergeCell ref="B28:C28"/>
    <mergeCell ref="B12:B17"/>
    <mergeCell ref="B18:B21"/>
    <mergeCell ref="C18:D21"/>
    <mergeCell ref="B32:C32"/>
    <mergeCell ref="B33:C33"/>
    <mergeCell ref="D29:D31"/>
    <mergeCell ref="B34:C36"/>
    <mergeCell ref="D34:D36"/>
    <mergeCell ref="B29:C31"/>
  </mergeCells>
  <phoneticPr fontId="2"/>
  <printOptions horizontalCentered="1"/>
  <pageMargins left="0.70866141732283472" right="0.70866141732283472" top="0.74803149606299213" bottom="0.74803149606299213" header="0.31496062992125984" footer="0.31496062992125984"/>
  <pageSetup paperSize="9" scale="97" fitToHeight="0" orientation="portrait"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B1:D28"/>
  <sheetViews>
    <sheetView showGridLines="0" showRowColHeaders="0" zoomScaleNormal="100" zoomScaleSheetLayoutView="100" workbookViewId="0"/>
  </sheetViews>
  <sheetFormatPr defaultColWidth="9" defaultRowHeight="13"/>
  <cols>
    <col min="1" max="1" width="1.5" style="98" customWidth="1"/>
    <col min="2" max="2" width="9" style="98"/>
    <col min="3" max="3" width="18.08203125" style="98" customWidth="1"/>
    <col min="4" max="4" width="55.08203125" style="98" customWidth="1"/>
    <col min="5" max="8" width="9" style="98"/>
    <col min="9" max="14" width="9.08203125" style="98" customWidth="1"/>
    <col min="15" max="16384" width="9" style="98"/>
  </cols>
  <sheetData>
    <row r="1" spans="2:4">
      <c r="B1" s="152"/>
    </row>
    <row r="5" spans="2:4" ht="26.25" customHeight="1">
      <c r="B5" s="97" t="str">
        <f ca="1">RIGHT(CELL("filename",B5),LEN(CELL("filename",B5))-FIND("]",CELL("filename",B5)))</f>
        <v>13</v>
      </c>
      <c r="C5" s="312" t="str">
        <f ca="1">VLOOKUP(INT(B5),点検表入力エリア,3,FALSE)</f>
        <v>高効率パッケージ形空調機の導入</v>
      </c>
      <c r="D5" s="312"/>
    </row>
    <row r="6" spans="2:4">
      <c r="B6" s="186" t="s">
        <v>53</v>
      </c>
      <c r="C6" s="301" t="str">
        <f ca="1">VLOOKUP(INT(B5),点検表入力エリア,2,FALSE)</f>
        <v>空調（個別）</v>
      </c>
      <c r="D6" s="301"/>
    </row>
    <row r="7" spans="2:4">
      <c r="B7" s="318" t="s">
        <v>54</v>
      </c>
      <c r="C7" s="315" t="s">
        <v>546</v>
      </c>
      <c r="D7" s="316"/>
    </row>
    <row r="8" spans="2:4">
      <c r="B8" s="318"/>
      <c r="C8" s="313"/>
      <c r="D8" s="314"/>
    </row>
    <row r="9" spans="2:4">
      <c r="B9" s="296" t="s">
        <v>55</v>
      </c>
      <c r="C9" s="330" t="s">
        <v>310</v>
      </c>
      <c r="D9" s="308"/>
    </row>
    <row r="10" spans="2:4">
      <c r="B10" s="297"/>
      <c r="C10" s="331"/>
      <c r="D10" s="310"/>
    </row>
    <row r="11" spans="2:4">
      <c r="B11" s="298"/>
      <c r="C11" s="332"/>
      <c r="D11" s="333"/>
    </row>
    <row r="12" spans="2:4" ht="16.5" customHeight="1">
      <c r="B12" s="317" t="s">
        <v>56</v>
      </c>
      <c r="C12" s="99" t="s">
        <v>57</v>
      </c>
      <c r="D12" s="99" t="s">
        <v>58</v>
      </c>
    </row>
    <row r="13" spans="2:4" ht="30.75" customHeight="1">
      <c r="B13" s="317"/>
      <c r="C13" s="188" t="s">
        <v>526</v>
      </c>
      <c r="D13" s="188" t="s">
        <v>587</v>
      </c>
    </row>
    <row r="14" spans="2:4" ht="30.75" customHeight="1">
      <c r="B14" s="317"/>
      <c r="C14" s="188" t="s">
        <v>527</v>
      </c>
      <c r="D14" s="188" t="s">
        <v>530</v>
      </c>
    </row>
    <row r="15" spans="2:4" ht="30.75" customHeight="1">
      <c r="B15" s="317"/>
      <c r="C15" s="188" t="s">
        <v>528</v>
      </c>
      <c r="D15" s="188" t="s">
        <v>531</v>
      </c>
    </row>
    <row r="16" spans="2:4" ht="30.75" customHeight="1">
      <c r="B16" s="317"/>
      <c r="C16" s="188" t="s">
        <v>529</v>
      </c>
      <c r="D16" s="188" t="s">
        <v>532</v>
      </c>
    </row>
    <row r="17" spans="2:4" ht="30.75" customHeight="1">
      <c r="B17" s="317"/>
      <c r="C17" s="184" t="s">
        <v>341</v>
      </c>
      <c r="D17" s="184" t="s">
        <v>444</v>
      </c>
    </row>
    <row r="18" spans="2:4" ht="13.5" customHeight="1">
      <c r="B18" s="311" t="s">
        <v>216</v>
      </c>
      <c r="C18" s="327" t="s">
        <v>243</v>
      </c>
      <c r="D18" s="327"/>
    </row>
    <row r="19" spans="2:4">
      <c r="B19" s="311"/>
      <c r="C19" s="327"/>
      <c r="D19" s="327"/>
    </row>
    <row r="20" spans="2:4">
      <c r="B20" s="311"/>
      <c r="C20" s="327"/>
      <c r="D20" s="327"/>
    </row>
    <row r="21" spans="2:4">
      <c r="B21" s="311"/>
      <c r="C21" s="327"/>
      <c r="D21" s="327"/>
    </row>
    <row r="22" spans="2:4">
      <c r="B22" s="356" t="s">
        <v>547</v>
      </c>
      <c r="C22" s="355" t="s">
        <v>615</v>
      </c>
      <c r="D22" s="355"/>
    </row>
    <row r="23" spans="2:4">
      <c r="B23" s="357"/>
      <c r="C23" s="347"/>
      <c r="D23" s="347"/>
    </row>
    <row r="24" spans="2:4">
      <c r="B24" s="100" t="s">
        <v>548</v>
      </c>
      <c r="C24" s="341" t="s">
        <v>579</v>
      </c>
      <c r="D24" s="341"/>
    </row>
    <row r="25" spans="2:4">
      <c r="B25" s="100"/>
      <c r="C25" s="341"/>
      <c r="D25" s="341"/>
    </row>
    <row r="26" spans="2:4">
      <c r="B26" s="100"/>
      <c r="C26" s="341"/>
      <c r="D26" s="341"/>
    </row>
    <row r="27" spans="2:4">
      <c r="B27" s="100"/>
      <c r="C27" s="341"/>
      <c r="D27" s="341"/>
    </row>
    <row r="28" spans="2:4">
      <c r="B28" s="100"/>
      <c r="C28" s="341"/>
      <c r="D28" s="341"/>
    </row>
  </sheetData>
  <sheetProtection algorithmName="SHA-512" hashValue="uAgWugEoEwPNJLUeA0BqPhA+X+nJ2gDC+YpoLm9lMOtg0IgU5bolalD4Jl65YALm5Nj8MBP270PAyvNpZaxRUw==" saltValue="3ZTi5xkXgxBp5+AN7cGVzg==" spinCount="100000" sheet="1" objects="1" scenarios="1" selectLockedCells="1"/>
  <mergeCells count="13">
    <mergeCell ref="C28:D28"/>
    <mergeCell ref="C24:D27"/>
    <mergeCell ref="B12:B17"/>
    <mergeCell ref="B18:B21"/>
    <mergeCell ref="C18:D21"/>
    <mergeCell ref="C22:D23"/>
    <mergeCell ref="B22:B23"/>
    <mergeCell ref="C5:D5"/>
    <mergeCell ref="C6:D6"/>
    <mergeCell ref="B7:B8"/>
    <mergeCell ref="C7:D8"/>
    <mergeCell ref="B9:B11"/>
    <mergeCell ref="C9:D11"/>
  </mergeCells>
  <phoneticPr fontId="2"/>
  <printOptions horizontalCentered="1"/>
  <pageMargins left="0.70866141732283472" right="0.70866141732283472" top="0.74803149606299213" bottom="0.74803149606299213" header="0.31496062992125984" footer="0.31496062992125984"/>
  <pageSetup paperSize="9" scale="97" fitToHeight="0" orientation="portrait"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B1:D29"/>
  <sheetViews>
    <sheetView showGridLines="0" showRowColHeaders="0" zoomScaleNormal="100" zoomScaleSheetLayoutView="100" workbookViewId="0"/>
  </sheetViews>
  <sheetFormatPr defaultColWidth="9" defaultRowHeight="13"/>
  <cols>
    <col min="1" max="1" width="1.5" style="98" customWidth="1"/>
    <col min="2" max="2" width="9" style="98"/>
    <col min="3" max="3" width="18.08203125" style="98" customWidth="1"/>
    <col min="4" max="4" width="55.08203125" style="98" customWidth="1"/>
    <col min="5" max="8" width="9" style="98"/>
    <col min="9" max="14" width="9.08203125" style="98" customWidth="1"/>
    <col min="15" max="16384" width="9" style="98"/>
  </cols>
  <sheetData>
    <row r="1" spans="2:4">
      <c r="B1" s="152"/>
    </row>
    <row r="5" spans="2:4" ht="26.25" customHeight="1">
      <c r="B5" s="97" t="str">
        <f ca="1">RIGHT(CELL("filename",B5),LEN(CELL("filename",B5))-FIND("]",CELL("filename",B5)))</f>
        <v>14</v>
      </c>
      <c r="C5" s="312" t="str">
        <f ca="1">VLOOKUP(INT(B5),点検表入力エリア,3,FALSE)</f>
        <v>高効率空調機の導入</v>
      </c>
      <c r="D5" s="312"/>
    </row>
    <row r="6" spans="2:4">
      <c r="B6" s="186" t="s">
        <v>53</v>
      </c>
      <c r="C6" s="301" t="str">
        <f ca="1">VLOOKUP(INT(B5),点検表入力エリア,2,FALSE)</f>
        <v>空調（中央）</v>
      </c>
      <c r="D6" s="301"/>
    </row>
    <row r="7" spans="2:4">
      <c r="B7" s="318" t="s">
        <v>54</v>
      </c>
      <c r="C7" s="315" t="s">
        <v>586</v>
      </c>
      <c r="D7" s="316"/>
    </row>
    <row r="8" spans="2:4">
      <c r="B8" s="318"/>
      <c r="C8" s="313"/>
      <c r="D8" s="314"/>
    </row>
    <row r="9" spans="2:4">
      <c r="B9" s="318"/>
      <c r="C9" s="313"/>
      <c r="D9" s="314"/>
    </row>
    <row r="10" spans="2:4">
      <c r="B10" s="318"/>
      <c r="C10" s="313"/>
      <c r="D10" s="314"/>
    </row>
    <row r="11" spans="2:4">
      <c r="B11" s="296" t="s">
        <v>55</v>
      </c>
      <c r="C11" s="330" t="s">
        <v>509</v>
      </c>
      <c r="D11" s="308"/>
    </row>
    <row r="12" spans="2:4">
      <c r="B12" s="297"/>
      <c r="C12" s="331"/>
      <c r="D12" s="310"/>
    </row>
    <row r="13" spans="2:4">
      <c r="B13" s="298"/>
      <c r="C13" s="332"/>
      <c r="D13" s="333"/>
    </row>
    <row r="14" spans="2:4" ht="16.5" customHeight="1">
      <c r="B14" s="317" t="s">
        <v>56</v>
      </c>
      <c r="C14" s="99" t="s">
        <v>57</v>
      </c>
      <c r="D14" s="99" t="s">
        <v>58</v>
      </c>
    </row>
    <row r="15" spans="2:4" ht="30" customHeight="1">
      <c r="B15" s="317"/>
      <c r="C15" s="188" t="s">
        <v>526</v>
      </c>
      <c r="D15" s="188" t="s">
        <v>583</v>
      </c>
    </row>
    <row r="16" spans="2:4" ht="30" customHeight="1">
      <c r="B16" s="317"/>
      <c r="C16" s="188" t="s">
        <v>527</v>
      </c>
      <c r="D16" s="188" t="s">
        <v>530</v>
      </c>
    </row>
    <row r="17" spans="2:4" ht="30" customHeight="1">
      <c r="B17" s="317"/>
      <c r="C17" s="188" t="s">
        <v>528</v>
      </c>
      <c r="D17" s="188" t="s">
        <v>531</v>
      </c>
    </row>
    <row r="18" spans="2:4" ht="30" customHeight="1">
      <c r="B18" s="317"/>
      <c r="C18" s="188" t="s">
        <v>529</v>
      </c>
      <c r="D18" s="188" t="s">
        <v>532</v>
      </c>
    </row>
    <row r="19" spans="2:4" ht="30" customHeight="1">
      <c r="B19" s="317"/>
      <c r="C19" s="184" t="s">
        <v>341</v>
      </c>
      <c r="D19" s="184" t="s">
        <v>444</v>
      </c>
    </row>
    <row r="20" spans="2:4" ht="13.5" customHeight="1">
      <c r="B20" s="311" t="s">
        <v>216</v>
      </c>
      <c r="C20" s="327" t="s">
        <v>243</v>
      </c>
      <c r="D20" s="327"/>
    </row>
    <row r="21" spans="2:4">
      <c r="B21" s="311"/>
      <c r="C21" s="327"/>
      <c r="D21" s="327"/>
    </row>
    <row r="22" spans="2:4">
      <c r="B22" s="311"/>
      <c r="C22" s="327"/>
      <c r="D22" s="327"/>
    </row>
    <row r="23" spans="2:4">
      <c r="B23" s="311"/>
      <c r="C23" s="327"/>
      <c r="D23" s="327"/>
    </row>
    <row r="24" spans="2:4">
      <c r="B24" s="211" t="s">
        <v>211</v>
      </c>
      <c r="C24" s="349" t="s">
        <v>604</v>
      </c>
      <c r="D24" s="349"/>
    </row>
    <row r="25" spans="2:4">
      <c r="B25" s="211"/>
      <c r="C25" s="341"/>
      <c r="D25" s="341"/>
    </row>
    <row r="26" spans="2:4">
      <c r="B26" s="211" t="s">
        <v>348</v>
      </c>
      <c r="C26" s="341" t="s">
        <v>578</v>
      </c>
      <c r="D26" s="341"/>
    </row>
    <row r="27" spans="2:4">
      <c r="B27" s="100"/>
      <c r="C27" s="341"/>
      <c r="D27" s="341"/>
    </row>
    <row r="28" spans="2:4">
      <c r="B28" s="100"/>
      <c r="C28" s="341"/>
      <c r="D28" s="341"/>
    </row>
    <row r="29" spans="2:4">
      <c r="B29" s="100"/>
      <c r="C29" s="341"/>
      <c r="D29" s="341"/>
    </row>
  </sheetData>
  <sheetProtection algorithmName="SHA-512" hashValue="GHgHpnZ1ZJQMvnCkkky8KTk2TpV4m4xWR5+UPxEu/Zpu2DnL5yYqwrLaroSi3HI20yaGQYQGpJLTD5XOFwY8fw==" saltValue="gIh6d5YXd3OmSEvtS1JDuw==" spinCount="100000" sheet="1" objects="1" scenarios="1" selectLockedCells="1"/>
  <mergeCells count="11">
    <mergeCell ref="C26:D29"/>
    <mergeCell ref="B14:B19"/>
    <mergeCell ref="B20:B23"/>
    <mergeCell ref="C20:D23"/>
    <mergeCell ref="C24:D25"/>
    <mergeCell ref="C5:D5"/>
    <mergeCell ref="C6:D6"/>
    <mergeCell ref="B7:B10"/>
    <mergeCell ref="C7:D10"/>
    <mergeCell ref="B11:B13"/>
    <mergeCell ref="C11:D13"/>
  </mergeCells>
  <phoneticPr fontId="2"/>
  <printOptions horizontalCentered="1"/>
  <pageMargins left="0.70866141732283472" right="0.70866141732283472" top="0.74803149606299213" bottom="0.74803149606299213" header="0.31496062992125984" footer="0.31496062992125984"/>
  <pageSetup paperSize="9" scale="97" fitToHeight="0" orientation="portrait"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B1:D29"/>
  <sheetViews>
    <sheetView showGridLines="0" showRowColHeaders="0" zoomScaleNormal="100" zoomScaleSheetLayoutView="100" workbookViewId="0">
      <selection activeCell="B1" sqref="B1"/>
    </sheetView>
  </sheetViews>
  <sheetFormatPr defaultColWidth="9" defaultRowHeight="13"/>
  <cols>
    <col min="1" max="1" width="1.5" style="98" customWidth="1"/>
    <col min="2" max="2" width="9" style="98"/>
    <col min="3" max="3" width="24.08203125" style="98" bestFit="1" customWidth="1"/>
    <col min="4" max="4" width="46.33203125" style="98" customWidth="1"/>
    <col min="5" max="8" width="9" style="98"/>
    <col min="9" max="14" width="9.08203125" style="98" customWidth="1"/>
    <col min="15" max="16384" width="9" style="98"/>
  </cols>
  <sheetData>
    <row r="1" spans="2:4">
      <c r="B1" s="152"/>
    </row>
    <row r="5" spans="2:4" ht="26.25" customHeight="1">
      <c r="B5" s="97" t="str">
        <f ca="1">RIGHT(CELL("filename",B5),LEN(CELL("filename",B5))-FIND("]",CELL("filename",B5)))</f>
        <v>15</v>
      </c>
      <c r="C5" s="312" t="str">
        <f ca="1">VLOOKUP(INT(B5),点検表入力エリア,3,FALSE)</f>
        <v>空調機の変風量システムの導入</v>
      </c>
      <c r="D5" s="312"/>
    </row>
    <row r="6" spans="2:4">
      <c r="B6" s="186" t="s">
        <v>53</v>
      </c>
      <c r="C6" s="301" t="str">
        <f ca="1">VLOOKUP(INT(B5),点検表入力エリア,2,FALSE)</f>
        <v>空調（中央）</v>
      </c>
      <c r="D6" s="301"/>
    </row>
    <row r="7" spans="2:4">
      <c r="B7" s="318" t="s">
        <v>54</v>
      </c>
      <c r="C7" s="315" t="s">
        <v>585</v>
      </c>
      <c r="D7" s="316"/>
    </row>
    <row r="8" spans="2:4">
      <c r="B8" s="318"/>
      <c r="C8" s="313"/>
      <c r="D8" s="314"/>
    </row>
    <row r="9" spans="2:4">
      <c r="B9" s="318"/>
      <c r="C9" s="313"/>
      <c r="D9" s="314"/>
    </row>
    <row r="10" spans="2:4" ht="82.5" customHeight="1">
      <c r="B10" s="318"/>
      <c r="C10" s="313"/>
      <c r="D10" s="314"/>
    </row>
    <row r="11" spans="2:4">
      <c r="B11" s="296" t="s">
        <v>55</v>
      </c>
      <c r="C11" s="330" t="s">
        <v>617</v>
      </c>
      <c r="D11" s="308"/>
    </row>
    <row r="12" spans="2:4">
      <c r="B12" s="297"/>
      <c r="C12" s="331"/>
      <c r="D12" s="310"/>
    </row>
    <row r="13" spans="2:4">
      <c r="B13" s="298"/>
      <c r="C13" s="332"/>
      <c r="D13" s="333"/>
    </row>
    <row r="14" spans="2:4" ht="16.5" customHeight="1">
      <c r="B14" s="317" t="s">
        <v>56</v>
      </c>
      <c r="C14" s="99" t="s">
        <v>57</v>
      </c>
      <c r="D14" s="99" t="s">
        <v>58</v>
      </c>
    </row>
    <row r="15" spans="2:4" ht="25.5" customHeight="1">
      <c r="B15" s="317"/>
      <c r="C15" s="188" t="s">
        <v>363</v>
      </c>
      <c r="D15" s="184" t="s">
        <v>536</v>
      </c>
    </row>
    <row r="16" spans="2:4" ht="25.5" customHeight="1">
      <c r="B16" s="317"/>
      <c r="C16" s="188" t="s">
        <v>391</v>
      </c>
      <c r="D16" s="184" t="s">
        <v>84</v>
      </c>
    </row>
    <row r="17" spans="2:4" ht="25.5" customHeight="1">
      <c r="B17" s="317"/>
      <c r="C17" s="188" t="s">
        <v>364</v>
      </c>
      <c r="D17" s="184" t="s">
        <v>85</v>
      </c>
    </row>
    <row r="18" spans="2:4" ht="25.5" customHeight="1">
      <c r="B18" s="317"/>
      <c r="C18" s="188" t="s">
        <v>365</v>
      </c>
      <c r="D18" s="184" t="s">
        <v>86</v>
      </c>
    </row>
    <row r="19" spans="2:4" ht="25.5" customHeight="1">
      <c r="B19" s="317"/>
      <c r="C19" s="184" t="s">
        <v>556</v>
      </c>
      <c r="D19" s="184" t="s">
        <v>372</v>
      </c>
    </row>
    <row r="20" spans="2:4">
      <c r="B20" s="311" t="s">
        <v>216</v>
      </c>
      <c r="C20" s="327" t="s">
        <v>270</v>
      </c>
      <c r="D20" s="327"/>
    </row>
    <row r="21" spans="2:4">
      <c r="B21" s="311"/>
      <c r="C21" s="327"/>
      <c r="D21" s="327"/>
    </row>
    <row r="22" spans="2:4">
      <c r="B22" s="311"/>
      <c r="C22" s="327"/>
      <c r="D22" s="327"/>
    </row>
    <row r="23" spans="2:4">
      <c r="B23" s="100" t="s">
        <v>211</v>
      </c>
      <c r="C23" s="349" t="s">
        <v>604</v>
      </c>
      <c r="D23" s="349"/>
    </row>
    <row r="24" spans="2:4">
      <c r="B24" s="100"/>
      <c r="C24" s="341"/>
      <c r="D24" s="341"/>
    </row>
    <row r="25" spans="2:4">
      <c r="B25" s="100" t="s">
        <v>535</v>
      </c>
      <c r="C25" s="341" t="s">
        <v>349</v>
      </c>
      <c r="D25" s="341"/>
    </row>
    <row r="26" spans="2:4">
      <c r="B26" s="100"/>
      <c r="C26" s="341"/>
      <c r="D26" s="341"/>
    </row>
    <row r="27" spans="2:4">
      <c r="B27" s="100"/>
      <c r="C27" s="341"/>
      <c r="D27" s="341"/>
    </row>
    <row r="28" spans="2:4">
      <c r="B28" s="100"/>
      <c r="C28" s="341"/>
      <c r="D28" s="341"/>
    </row>
    <row r="29" spans="2:4">
      <c r="B29" s="100"/>
      <c r="C29" s="341"/>
      <c r="D29" s="341"/>
    </row>
  </sheetData>
  <sheetProtection algorithmName="SHA-512" hashValue="ILuv6uvXldupQsfTdR/QUCTcHMz207OxId/QzEY/fNbRYgFf7yPCbP49cN9eFATK81zhx8p7de/kZUUVJ/6/nQ==" saltValue="/XIdQe+1Yz0URpWzBm27RQ==" spinCount="100000" sheet="1" objects="1" scenarios="1" selectLockedCells="1"/>
  <mergeCells count="16">
    <mergeCell ref="C23:D24"/>
    <mergeCell ref="B11:B13"/>
    <mergeCell ref="C11:D13"/>
    <mergeCell ref="B14:B19"/>
    <mergeCell ref="B20:B22"/>
    <mergeCell ref="C20:D22"/>
    <mergeCell ref="C5:D5"/>
    <mergeCell ref="C6:D6"/>
    <mergeCell ref="B7:B10"/>
    <mergeCell ref="C7:D9"/>
    <mergeCell ref="C10:D10"/>
    <mergeCell ref="C28:D28"/>
    <mergeCell ref="C29:D29"/>
    <mergeCell ref="C25:D25"/>
    <mergeCell ref="C26:D26"/>
    <mergeCell ref="C27:D27"/>
  </mergeCells>
  <phoneticPr fontId="2"/>
  <printOptions horizontalCentered="1"/>
  <pageMargins left="0.70866141732283472" right="0.70866141732283472" top="0.74803149606299213" bottom="0.74803149606299213" header="0.31496062992125984" footer="0.31496062992125984"/>
  <pageSetup paperSize="9" fitToHeight="0" orientation="portrait"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B1:D33"/>
  <sheetViews>
    <sheetView showGridLines="0" showRowColHeaders="0" zoomScaleNormal="100" zoomScaleSheetLayoutView="100" workbookViewId="0">
      <selection activeCell="B1" sqref="B1"/>
    </sheetView>
  </sheetViews>
  <sheetFormatPr defaultColWidth="9" defaultRowHeight="13"/>
  <cols>
    <col min="1" max="1" width="1.5" style="98" customWidth="1"/>
    <col min="2" max="2" width="9" style="98"/>
    <col min="3" max="3" width="19.25" style="98" customWidth="1"/>
    <col min="4" max="4" width="51.83203125" style="98" customWidth="1"/>
    <col min="5" max="8" width="9" style="98"/>
    <col min="9" max="14" width="9.08203125" style="98" customWidth="1"/>
    <col min="15" max="16384" width="9" style="98"/>
  </cols>
  <sheetData>
    <row r="1" spans="2:4">
      <c r="B1" s="152"/>
    </row>
    <row r="5" spans="2:4" ht="26.25" customHeight="1">
      <c r="B5" s="97" t="str">
        <f ca="1">RIGHT(CELL("filename",B5),LEN(CELL("filename",B5))-FIND("]",CELL("filename",B5)))</f>
        <v>16</v>
      </c>
      <c r="C5" s="312" t="s">
        <v>618</v>
      </c>
      <c r="D5" s="312"/>
    </row>
    <row r="6" spans="2:4">
      <c r="B6" s="186" t="s">
        <v>53</v>
      </c>
      <c r="C6" s="301" t="str">
        <f ca="1">VLOOKUP(INT(B5),点検表入力エリア,2,FALSE)</f>
        <v>空調（共通）</v>
      </c>
      <c r="D6" s="301"/>
    </row>
    <row r="7" spans="2:4" ht="13.5" customHeight="1">
      <c r="B7" s="318" t="s">
        <v>54</v>
      </c>
      <c r="C7" s="358" t="s">
        <v>625</v>
      </c>
      <c r="D7" s="359"/>
    </row>
    <row r="8" spans="2:4">
      <c r="B8" s="318"/>
      <c r="C8" s="360"/>
      <c r="D8" s="361"/>
    </row>
    <row r="9" spans="2:4">
      <c r="B9" s="318"/>
      <c r="C9" s="360"/>
      <c r="D9" s="361"/>
    </row>
    <row r="10" spans="2:4">
      <c r="B10" s="318"/>
      <c r="C10" s="360"/>
      <c r="D10" s="361"/>
    </row>
    <row r="11" spans="2:4">
      <c r="B11" s="318"/>
      <c r="C11" s="360"/>
      <c r="D11" s="361"/>
    </row>
    <row r="12" spans="2:4">
      <c r="B12" s="318"/>
      <c r="C12" s="360"/>
      <c r="D12" s="361"/>
    </row>
    <row r="13" spans="2:4">
      <c r="B13" s="296" t="s">
        <v>55</v>
      </c>
      <c r="C13" s="362" t="s">
        <v>626</v>
      </c>
      <c r="D13" s="363"/>
    </row>
    <row r="14" spans="2:4">
      <c r="B14" s="297"/>
      <c r="C14" s="364"/>
      <c r="D14" s="365"/>
    </row>
    <row r="15" spans="2:4">
      <c r="B15" s="298"/>
      <c r="C15" s="366"/>
      <c r="D15" s="367"/>
    </row>
    <row r="16" spans="2:4" ht="16.5" customHeight="1">
      <c r="B16" s="317" t="s">
        <v>56</v>
      </c>
      <c r="C16" s="99" t="s">
        <v>57</v>
      </c>
      <c r="D16" s="99" t="s">
        <v>58</v>
      </c>
    </row>
    <row r="17" spans="2:4" ht="31.5" customHeight="1">
      <c r="B17" s="317"/>
      <c r="C17" s="184" t="s">
        <v>416</v>
      </c>
      <c r="D17" s="184" t="s">
        <v>507</v>
      </c>
    </row>
    <row r="18" spans="2:4" ht="31.5" customHeight="1">
      <c r="B18" s="317"/>
      <c r="C18" s="184" t="s">
        <v>51</v>
      </c>
      <c r="D18" s="184" t="s">
        <v>87</v>
      </c>
    </row>
    <row r="19" spans="2:4" ht="31.5" customHeight="1">
      <c r="B19" s="317"/>
      <c r="C19" s="184" t="s">
        <v>50</v>
      </c>
      <c r="D19" s="184" t="s">
        <v>88</v>
      </c>
    </row>
    <row r="20" spans="2:4" ht="31.5" customHeight="1">
      <c r="B20" s="317"/>
      <c r="C20" s="184" t="s">
        <v>43</v>
      </c>
      <c r="D20" s="184" t="s">
        <v>89</v>
      </c>
    </row>
    <row r="21" spans="2:4" ht="31.5" customHeight="1">
      <c r="B21" s="317"/>
      <c r="C21" s="184" t="s">
        <v>387</v>
      </c>
      <c r="D21" s="184" t="s">
        <v>373</v>
      </c>
    </row>
    <row r="22" spans="2:4">
      <c r="B22" s="311" t="s">
        <v>216</v>
      </c>
      <c r="C22" s="327" t="s">
        <v>508</v>
      </c>
      <c r="D22" s="327"/>
    </row>
    <row r="23" spans="2:4">
      <c r="B23" s="311"/>
      <c r="C23" s="327"/>
      <c r="D23" s="327"/>
    </row>
    <row r="24" spans="2:4">
      <c r="B24" s="311"/>
      <c r="C24" s="327"/>
      <c r="D24" s="327"/>
    </row>
    <row r="25" spans="2:4">
      <c r="B25" s="311"/>
      <c r="C25" s="327"/>
      <c r="D25" s="327"/>
    </row>
    <row r="26" spans="2:4">
      <c r="B26" s="311"/>
      <c r="C26" s="327"/>
      <c r="D26" s="327"/>
    </row>
    <row r="27" spans="2:4">
      <c r="B27" s="311"/>
      <c r="C27" s="327"/>
      <c r="D27" s="327"/>
    </row>
    <row r="28" spans="2:4">
      <c r="B28" s="100" t="s">
        <v>211</v>
      </c>
      <c r="C28" s="349" t="s">
        <v>549</v>
      </c>
      <c r="D28" s="349"/>
    </row>
    <row r="29" spans="2:4">
      <c r="C29" s="341"/>
      <c r="D29" s="341"/>
    </row>
    <row r="30" spans="2:4">
      <c r="B30" s="100" t="s">
        <v>223</v>
      </c>
      <c r="C30" s="341" t="s">
        <v>591</v>
      </c>
      <c r="D30" s="341"/>
    </row>
    <row r="31" spans="2:4">
      <c r="C31" s="341"/>
      <c r="D31" s="341"/>
    </row>
    <row r="32" spans="2:4">
      <c r="C32" s="341"/>
      <c r="D32" s="341"/>
    </row>
    <row r="33" spans="3:4">
      <c r="C33" s="341"/>
      <c r="D33" s="341"/>
    </row>
  </sheetData>
  <sheetProtection algorithmName="SHA-512" hashValue="zAVThgV393CqPXbnV0e4uv4knOeK34dEI9sPUtczWxYW+3ZjWdkMqCIwx0QdLtm45/7tmmI8H5kPPUmp6XboOA==" saltValue="ZTr1hmtkf/6kmdDOkwSLPg==" spinCount="100000" sheet="1" objects="1" scenarios="1" selectLockedCells="1"/>
  <mergeCells count="11">
    <mergeCell ref="C28:D29"/>
    <mergeCell ref="C30:D33"/>
    <mergeCell ref="B16:B21"/>
    <mergeCell ref="B22:B27"/>
    <mergeCell ref="C22:D27"/>
    <mergeCell ref="C5:D5"/>
    <mergeCell ref="C6:D6"/>
    <mergeCell ref="B7:B12"/>
    <mergeCell ref="C7:D12"/>
    <mergeCell ref="B13:B15"/>
    <mergeCell ref="C13:D15"/>
  </mergeCells>
  <phoneticPr fontId="2"/>
  <printOptions horizontalCentered="1"/>
  <pageMargins left="0.70866141732283472" right="0.70866141732283472" top="0.74803149606299213" bottom="0.74803149606299213" header="0.31496062992125984" footer="0.31496062992125984"/>
  <pageSetup paperSize="9" fitToHeight="0"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2"/>
  <sheetViews>
    <sheetView showGridLines="0" showRowColHeaders="0" zoomScaleNormal="100" zoomScaleSheetLayoutView="100" workbookViewId="0"/>
  </sheetViews>
  <sheetFormatPr defaultColWidth="9" defaultRowHeight="18"/>
  <cols>
    <col min="1" max="1" width="1.83203125" style="195" customWidth="1"/>
    <col min="2" max="2" width="1.25" style="195" customWidth="1"/>
    <col min="3" max="3" width="4.5" style="195" customWidth="1"/>
    <col min="4" max="4" width="8" style="196" customWidth="1"/>
    <col min="5" max="5" width="22.58203125" style="195" customWidth="1"/>
    <col min="6" max="6" width="10.25" style="195" customWidth="1"/>
    <col min="7" max="7" width="4.5" style="195" customWidth="1"/>
    <col min="8" max="8" width="1.08203125" style="195" customWidth="1"/>
    <col min="9" max="9" width="4.5" style="195" customWidth="1"/>
    <col min="10" max="10" width="8" style="195" customWidth="1"/>
    <col min="11" max="11" width="22.58203125" style="195" customWidth="1"/>
    <col min="12" max="12" width="10.25" style="195" customWidth="1"/>
    <col min="13" max="13" width="4.5" style="195" customWidth="1"/>
    <col min="14" max="14" width="1.08203125" style="195" customWidth="1"/>
    <col min="15" max="16384" width="9" style="195"/>
  </cols>
  <sheetData>
    <row r="1" spans="1:14" ht="9" customHeight="1">
      <c r="A1" s="194"/>
    </row>
    <row r="2" spans="1:14">
      <c r="B2" s="197"/>
      <c r="C2" s="292" t="str">
        <f>IF(点検シート_第2区分!J20="","","作成年月日："&amp;TEXT(点検シート_第2区分!J20,"yyyy/mm/dd"))</f>
        <v/>
      </c>
      <c r="D2" s="292"/>
      <c r="E2" s="292"/>
      <c r="F2" s="292"/>
      <c r="G2" s="292"/>
      <c r="H2" s="292"/>
      <c r="I2" s="292"/>
      <c r="J2" s="292"/>
      <c r="K2" s="292"/>
      <c r="L2" s="292"/>
      <c r="M2" s="231"/>
      <c r="N2" s="198"/>
    </row>
    <row r="3" spans="1:14" ht="22.5" customHeight="1">
      <c r="B3" s="199"/>
      <c r="C3" s="295" t="s">
        <v>22</v>
      </c>
      <c r="D3" s="295"/>
      <c r="E3" s="295"/>
      <c r="F3" s="295"/>
      <c r="G3" s="295"/>
      <c r="H3" s="295"/>
      <c r="I3" s="295"/>
      <c r="J3" s="295"/>
      <c r="K3" s="295"/>
      <c r="L3" s="295"/>
      <c r="M3" s="295"/>
      <c r="N3" s="200"/>
    </row>
    <row r="4" spans="1:14" ht="19.5" customHeight="1">
      <c r="B4" s="199"/>
      <c r="C4" s="293" t="s">
        <v>2</v>
      </c>
      <c r="D4" s="293"/>
      <c r="E4" s="131" t="str">
        <f>IF(点検シート_第2区分!E20="","",点検シート_第2区分!E20)</f>
        <v/>
      </c>
      <c r="F4" s="293" t="s">
        <v>297</v>
      </c>
      <c r="G4" s="293"/>
      <c r="H4" s="293"/>
      <c r="I4" s="294" t="str">
        <f>IF(点検シート_第2区分!E21="","",点検シート_第2区分!E21)</f>
        <v/>
      </c>
      <c r="J4" s="294"/>
      <c r="K4" s="294"/>
      <c r="L4" s="294"/>
      <c r="M4" s="294"/>
      <c r="N4" s="200"/>
    </row>
    <row r="5" spans="1:14" ht="20">
      <c r="B5" s="199"/>
      <c r="C5" s="132" t="s">
        <v>21</v>
      </c>
      <c r="D5" s="133"/>
      <c r="E5" s="134"/>
      <c r="F5" s="134"/>
      <c r="G5" s="134"/>
      <c r="H5" s="134"/>
      <c r="I5" s="134"/>
      <c r="J5" s="134"/>
      <c r="K5" s="134"/>
      <c r="L5" s="134"/>
      <c r="M5" s="134"/>
      <c r="N5" s="200"/>
    </row>
    <row r="6" spans="1:14" ht="18" customHeight="1">
      <c r="B6" s="199"/>
      <c r="C6" s="135"/>
      <c r="D6" s="201"/>
      <c r="E6" s="202"/>
      <c r="F6" s="202"/>
      <c r="G6" s="202"/>
      <c r="H6" s="202"/>
      <c r="I6" s="202"/>
      <c r="J6" s="202"/>
      <c r="K6" s="202"/>
      <c r="L6" s="202"/>
      <c r="M6" s="202"/>
      <c r="N6" s="200"/>
    </row>
    <row r="7" spans="1:14" ht="18" customHeight="1">
      <c r="B7" s="199"/>
      <c r="C7" s="135"/>
      <c r="D7" s="201"/>
      <c r="E7" s="202"/>
      <c r="F7" s="202"/>
      <c r="G7" s="202"/>
      <c r="H7" s="202"/>
      <c r="I7" s="202"/>
      <c r="J7" s="202"/>
      <c r="K7" s="202"/>
      <c r="L7" s="202"/>
      <c r="M7" s="202"/>
      <c r="N7" s="200"/>
    </row>
    <row r="8" spans="1:14" ht="18" customHeight="1">
      <c r="B8" s="199"/>
      <c r="C8" s="135"/>
      <c r="D8" s="201"/>
      <c r="E8" s="202"/>
      <c r="F8" s="202"/>
      <c r="G8" s="202"/>
      <c r="H8" s="202"/>
      <c r="I8" s="202"/>
      <c r="J8" s="202"/>
      <c r="K8" s="202"/>
      <c r="L8" s="202"/>
      <c r="M8" s="202"/>
      <c r="N8" s="200"/>
    </row>
    <row r="9" spans="1:14" ht="18" customHeight="1">
      <c r="B9" s="199"/>
      <c r="C9" s="135"/>
      <c r="D9" s="201"/>
      <c r="E9" s="202"/>
      <c r="F9" s="202"/>
      <c r="G9" s="202"/>
      <c r="H9" s="202"/>
      <c r="I9" s="202"/>
      <c r="J9" s="202"/>
      <c r="K9" s="202"/>
      <c r="L9" s="202"/>
      <c r="M9" s="202"/>
      <c r="N9" s="200"/>
    </row>
    <row r="10" spans="1:14" ht="18" customHeight="1">
      <c r="B10" s="199"/>
      <c r="C10" s="135"/>
      <c r="D10" s="201"/>
      <c r="E10" s="202"/>
      <c r="F10" s="202"/>
      <c r="G10" s="202"/>
      <c r="H10" s="202"/>
      <c r="I10" s="202"/>
      <c r="J10" s="202"/>
      <c r="K10" s="202"/>
      <c r="L10" s="202"/>
      <c r="M10" s="202"/>
      <c r="N10" s="200"/>
    </row>
    <row r="11" spans="1:14" ht="18" customHeight="1">
      <c r="B11" s="199"/>
      <c r="C11" s="135"/>
      <c r="D11" s="201"/>
      <c r="E11" s="202"/>
      <c r="F11" s="202"/>
      <c r="G11" s="202"/>
      <c r="H11" s="202"/>
      <c r="I11" s="202"/>
      <c r="J11" s="202"/>
      <c r="K11" s="202"/>
      <c r="L11" s="202"/>
      <c r="M11" s="202"/>
      <c r="N11" s="200"/>
    </row>
    <row r="12" spans="1:14" ht="18" customHeight="1">
      <c r="B12" s="199"/>
      <c r="C12" s="135"/>
      <c r="D12" s="201"/>
      <c r="E12" s="202"/>
      <c r="F12" s="202"/>
      <c r="G12" s="202"/>
      <c r="H12" s="202"/>
      <c r="I12" s="202"/>
      <c r="J12" s="202"/>
      <c r="K12" s="202"/>
      <c r="L12" s="202"/>
      <c r="M12" s="202"/>
      <c r="N12" s="200"/>
    </row>
    <row r="13" spans="1:14" ht="18" customHeight="1">
      <c r="B13" s="199"/>
      <c r="C13" s="135"/>
      <c r="D13" s="201"/>
      <c r="E13" s="202"/>
      <c r="F13" s="202"/>
      <c r="G13" s="202"/>
      <c r="H13" s="202"/>
      <c r="I13" s="202"/>
      <c r="J13" s="202"/>
      <c r="K13" s="202"/>
      <c r="L13" s="202"/>
      <c r="M13" s="202"/>
      <c r="N13" s="200"/>
    </row>
    <row r="14" spans="1:14" ht="18" customHeight="1">
      <c r="B14" s="199"/>
      <c r="C14" s="135"/>
      <c r="D14" s="201"/>
      <c r="E14" s="202"/>
      <c r="F14" s="202"/>
      <c r="G14" s="202"/>
      <c r="H14" s="202"/>
      <c r="I14" s="202"/>
      <c r="J14" s="202"/>
      <c r="K14" s="202"/>
      <c r="L14" s="202"/>
      <c r="M14" s="202"/>
      <c r="N14" s="200"/>
    </row>
    <row r="15" spans="1:14" ht="18" customHeight="1">
      <c r="B15" s="199"/>
      <c r="C15" s="202"/>
      <c r="D15" s="201"/>
      <c r="E15" s="202"/>
      <c r="F15" s="202"/>
      <c r="G15" s="202"/>
      <c r="H15" s="202"/>
      <c r="I15" s="202"/>
      <c r="J15" s="202"/>
      <c r="K15" s="202"/>
      <c r="L15" s="202"/>
      <c r="M15" s="202"/>
      <c r="N15" s="200"/>
    </row>
    <row r="16" spans="1:14" ht="18" customHeight="1">
      <c r="B16" s="199"/>
      <c r="C16" s="202"/>
      <c r="D16" s="201"/>
      <c r="E16" s="202"/>
      <c r="F16" s="202"/>
      <c r="G16" s="202"/>
      <c r="H16" s="202"/>
      <c r="I16" s="202"/>
      <c r="J16" s="202"/>
      <c r="K16" s="202"/>
      <c r="L16" s="202"/>
      <c r="M16" s="202"/>
      <c r="N16" s="200"/>
    </row>
    <row r="17" spans="2:14" ht="18" customHeight="1">
      <c r="B17" s="199"/>
      <c r="C17" s="202"/>
      <c r="D17" s="201"/>
      <c r="E17" s="202"/>
      <c r="F17" s="202"/>
      <c r="G17" s="202"/>
      <c r="H17" s="202"/>
      <c r="I17" s="202"/>
      <c r="J17" s="202"/>
      <c r="K17" s="202"/>
      <c r="L17" s="202"/>
      <c r="M17" s="202"/>
      <c r="N17" s="200"/>
    </row>
    <row r="18" spans="2:14" ht="18" customHeight="1">
      <c r="B18" s="199"/>
      <c r="C18" s="132" t="s">
        <v>20</v>
      </c>
      <c r="D18" s="133"/>
      <c r="E18" s="134"/>
      <c r="F18" s="134"/>
      <c r="G18" s="134"/>
      <c r="H18" s="134"/>
      <c r="I18" s="134"/>
      <c r="J18" s="134"/>
      <c r="K18" s="134"/>
      <c r="L18" s="134"/>
      <c r="M18" s="134"/>
      <c r="N18" s="200"/>
    </row>
    <row r="19" spans="2:14" ht="21">
      <c r="B19" s="199"/>
      <c r="C19" s="136" t="s">
        <v>1</v>
      </c>
      <c r="D19" s="137" t="s">
        <v>19</v>
      </c>
      <c r="E19" s="138" t="s">
        <v>0</v>
      </c>
      <c r="F19" s="139" t="s">
        <v>18</v>
      </c>
      <c r="G19" s="139" t="s">
        <v>642</v>
      </c>
      <c r="H19" s="140"/>
      <c r="I19" s="136" t="s">
        <v>1</v>
      </c>
      <c r="J19" s="137" t="s">
        <v>19</v>
      </c>
      <c r="K19" s="138" t="s">
        <v>0</v>
      </c>
      <c r="L19" s="139" t="s">
        <v>18</v>
      </c>
      <c r="M19" s="139" t="s">
        <v>642</v>
      </c>
      <c r="N19" s="200"/>
    </row>
    <row r="20" spans="2:14" ht="24" customHeight="1">
      <c r="B20" s="199"/>
      <c r="C20" s="139">
        <v>1</v>
      </c>
      <c r="D20" s="141" t="str">
        <f t="shared" ref="D20:D44" ca="1" si="0">IF(VLOOKUP(C20,点検表入力エリア,D$47,FALSE)=0,OFFSET(D20,-1,0),VLOOKUP(C20,点検表入力エリア,D$47,FALSE))</f>
        <v>一般管理</v>
      </c>
      <c r="E20" s="142" t="s">
        <v>596</v>
      </c>
      <c r="F20" s="222" t="str">
        <f ca="1">IF(VLOOKUP(C20,点検表入力エリア,F$47,FALSE)=0,"把握していない",IF(VLOOKUP(C20,点検表入力エリア,F$47,FALSE)=1,"実施(把握)していない",VLOOKUP(C20,点検表入力エリア,8,FALSE)))</f>
        <v>実施(把握)していない</v>
      </c>
      <c r="G20" s="143">
        <f t="shared" ref="G20:G44" ca="1" si="1">VLOOKUP(C20,点検表入力エリア,G$47,FALSE)</f>
        <v>1</v>
      </c>
      <c r="H20" s="140"/>
      <c r="I20" s="139">
        <v>26</v>
      </c>
      <c r="J20" s="141" t="str">
        <f t="shared" ref="J20:J44" ca="1" si="2">IF(VLOOKUP(I20,点検表入力エリア,J$47,FALSE)=0,OFFSET(J20,-1,0),VLOOKUP(I20,点検表入力エリア,J$47,FALSE))</f>
        <v>ポンプ</v>
      </c>
      <c r="K20" s="142" t="str">
        <f t="shared" ref="K20:K44" ca="1" si="3">VLOOKUP(I20,点検表入力エリア,K$47,FALSE)</f>
        <v>ポンプの台数制御・インバータ制御の導入</v>
      </c>
      <c r="L20" s="222" t="str">
        <f ca="1">IF(VLOOKUP(I20,点検表入力エリア,L$47,FALSE)=0,"該当なし",IF(VLOOKUP(I20,点検表入力エリア,L$47,FALSE)=1,"20%未満又は把握していない",VLOOKUP(I20,点検表入力エリア,8,FALSE)))</f>
        <v>該当なし</v>
      </c>
      <c r="M20" s="143">
        <f t="shared" ref="M20:M44" ca="1" si="4">VLOOKUP(I20,点検表入力エリア,M$47,FALSE)</f>
        <v>0</v>
      </c>
      <c r="N20" s="200"/>
    </row>
    <row r="21" spans="2:14" ht="24" customHeight="1">
      <c r="B21" s="199"/>
      <c r="C21" s="139">
        <v>2</v>
      </c>
      <c r="D21" s="141" t="str">
        <f t="shared" ca="1" si="0"/>
        <v>一般管理</v>
      </c>
      <c r="E21" s="142" t="s">
        <v>597</v>
      </c>
      <c r="F21" s="222" t="str">
        <f ca="1">IF(VLOOKUP(C21,点検表入力エリア,F$47,FALSE)=0,"把握していない",IF(VLOOKUP(C21,点検表入力エリア,F$47,FALSE)=1,"計画書の提出のみ",VLOOKUP(C21,点検表入力エリア,8,FALSE)))</f>
        <v>計画書の提出のみ</v>
      </c>
      <c r="G21" s="143">
        <f t="shared" ca="1" si="1"/>
        <v>1</v>
      </c>
      <c r="H21" s="140"/>
      <c r="I21" s="139">
        <v>27</v>
      </c>
      <c r="J21" s="141" t="str">
        <f t="shared" ca="1" si="2"/>
        <v>冷凍・冷蔵</v>
      </c>
      <c r="K21" s="142" t="str">
        <f t="shared" ca="1" si="3"/>
        <v>高効率冷凍・冷蔵庫の導入</v>
      </c>
      <c r="L21" s="222" t="str">
        <f ca="1">IF(VLOOKUP(I21,点検表入力エリア,L$47,FALSE)=0,"該当なし",IF(VLOOKUP(I21,点検表入力エリア,L$47,FALSE)=1,"把握していない",VLOOKUP(I21,点検表入力エリア,8,FALSE)))</f>
        <v>該当なし</v>
      </c>
      <c r="M21" s="143">
        <f t="shared" ca="1" si="4"/>
        <v>0</v>
      </c>
      <c r="N21" s="200"/>
    </row>
    <row r="22" spans="2:14" ht="24" customHeight="1">
      <c r="B22" s="199"/>
      <c r="C22" s="139">
        <v>3</v>
      </c>
      <c r="D22" s="141" t="str">
        <f t="shared" ca="1" si="0"/>
        <v>一般管理</v>
      </c>
      <c r="E22" s="142" t="str">
        <f t="shared" ref="E22:E44" ca="1" si="5">VLOOKUP(C22,点検表入力エリア,E$47,FALSE)</f>
        <v>設備台帳等の整備</v>
      </c>
      <c r="F22" s="222" t="str">
        <f ca="1">IF(VLOOKUP(C22,点検表入力エリア,F$47,FALSE)=0,"該当なし",IF(VLOOKUP(C22,点検表入力エリア,F$47,FALSE)=1,"実施(把握)していない",VLOOKUP(C22,点検表入力エリア,8,FALSE)))</f>
        <v>実施(把握)していない</v>
      </c>
      <c r="G22" s="143">
        <f t="shared" ca="1" si="1"/>
        <v>1</v>
      </c>
      <c r="H22" s="140"/>
      <c r="I22" s="137">
        <v>28</v>
      </c>
      <c r="J22" s="141" t="str">
        <f t="shared" ca="1" si="2"/>
        <v>蒸気</v>
      </c>
      <c r="K22" s="142" t="str">
        <f t="shared" ca="1" si="3"/>
        <v>高効率蒸気ボイラーの導入</v>
      </c>
      <c r="L22" s="222" t="str">
        <f ca="1">IF(VLOOKUP(I22,点検表入力エリア,L$47,FALSE)=0,"該当なし",IF(VLOOKUP(I22,点検表入力エリア,L$47,FALSE)=1,"把握していない",VLOOKUP(I22,点検表入力エリア,8,FALSE)))</f>
        <v>該当なし</v>
      </c>
      <c r="M22" s="143">
        <f t="shared" ca="1" si="4"/>
        <v>0</v>
      </c>
      <c r="N22" s="200"/>
    </row>
    <row r="23" spans="2:14" ht="24" customHeight="1">
      <c r="B23" s="199"/>
      <c r="C23" s="139">
        <v>4</v>
      </c>
      <c r="D23" s="141" t="str">
        <f t="shared" ca="1" si="0"/>
        <v>一般管理</v>
      </c>
      <c r="E23" s="142" t="str">
        <f t="shared" ca="1" si="5"/>
        <v>事業所のエネルギー使用量の分析</v>
      </c>
      <c r="F23" s="222" t="str">
        <f ca="1">IF(VLOOKUP(C23,点検表入力エリア,F$47,FALSE)=0,"該当なし",IF(VLOOKUP(C23,点検表入力エリア,F$47,FALSE)=1,"事業所全体で把握",VLOOKUP(C23,点検表入力エリア,8,FALSE)))</f>
        <v>事業所全体で把握</v>
      </c>
      <c r="G23" s="143">
        <f t="shared" ca="1" si="1"/>
        <v>1</v>
      </c>
      <c r="H23" s="140"/>
      <c r="I23" s="139">
        <v>29</v>
      </c>
      <c r="J23" s="141" t="str">
        <f t="shared" ca="1" si="2"/>
        <v>蒸気</v>
      </c>
      <c r="K23" s="142" t="str">
        <f t="shared" ca="1" si="3"/>
        <v>蒸気ボイラーの空気比の管理</v>
      </c>
      <c r="L23" s="222" t="str">
        <f ca="1">IF(VLOOKUP(I23,点検表入力エリア,L$47,FALSE)=0,"該当なし",IF(VLOOKUP(I23,点検表入力エリア,L$47,FALSE)=1,"実施(把握)していない",VLOOKUP(I23,点検表入力エリア,8,FALSE)))</f>
        <v>該当なし</v>
      </c>
      <c r="M23" s="143">
        <f t="shared" ca="1" si="4"/>
        <v>0</v>
      </c>
      <c r="N23" s="200"/>
    </row>
    <row r="24" spans="2:14" ht="24" customHeight="1">
      <c r="B24" s="199"/>
      <c r="C24" s="139">
        <v>5</v>
      </c>
      <c r="D24" s="141" t="str">
        <f t="shared" ca="1" si="0"/>
        <v>一般管理</v>
      </c>
      <c r="E24" s="142" t="str">
        <f t="shared" ca="1" si="5"/>
        <v>保守・点検計画の策定及び実施</v>
      </c>
      <c r="F24" s="222" t="str">
        <f ca="1">IF(VLOOKUP(C24,点検表入力エリア,F$47,FALSE)=0,"該当なし",IF(VLOOKUP(C24,点検表入力エリア,F$47,FALSE)=1,"実施(把握)していない",VLOOKUP(C24,点検表入力エリア,8,FALSE)))</f>
        <v>実施(把握)していない</v>
      </c>
      <c r="G24" s="143">
        <f t="shared" ca="1" si="1"/>
        <v>1</v>
      </c>
      <c r="H24" s="140"/>
      <c r="I24" s="139">
        <v>30</v>
      </c>
      <c r="J24" s="141" t="str">
        <f t="shared" ca="1" si="2"/>
        <v>蒸気</v>
      </c>
      <c r="K24" s="142" t="str">
        <f t="shared" ca="1" si="3"/>
        <v>蒸気ボイラーの台数制御の導入</v>
      </c>
      <c r="L24" s="222" t="str">
        <f ca="1">IF(VLOOKUP(I24,点検表入力エリア,L$47,FALSE)=0,"該当なし",IF(VLOOKUP(I24,点検表入力エリア,L$47,FALSE)=1,"実施(把握)していない",VLOOKUP(I24,点検表入力エリア,8,FALSE)))</f>
        <v>該当なし</v>
      </c>
      <c r="M24" s="143">
        <f t="shared" ca="1" si="4"/>
        <v>0</v>
      </c>
      <c r="N24" s="200"/>
    </row>
    <row r="25" spans="2:14" s="126" customFormat="1" ht="24" customHeight="1">
      <c r="B25" s="144"/>
      <c r="C25" s="139">
        <v>6</v>
      </c>
      <c r="D25" s="143" t="str">
        <f t="shared" ca="1" si="0"/>
        <v>受変電</v>
      </c>
      <c r="E25" s="142" t="str">
        <f t="shared" ca="1" si="5"/>
        <v>高効率変圧器の導入</v>
      </c>
      <c r="F25" s="222" t="str">
        <f ca="1">IF(VLOOKUP(C25,点検表入力エリア,F$47,FALSE)=0,"該当なし",IF(VLOOKUP(C25,点検表入力エリア,F$47,FALSE)=1,"把握していない",VLOOKUP(C25,点検表入力エリア,8,FALSE)))</f>
        <v>該当なし</v>
      </c>
      <c r="G25" s="143">
        <f t="shared" ca="1" si="1"/>
        <v>0</v>
      </c>
      <c r="H25" s="140"/>
      <c r="I25" s="139">
        <v>31</v>
      </c>
      <c r="J25" s="143" t="str">
        <f t="shared" ca="1" si="2"/>
        <v>蒸気</v>
      </c>
      <c r="K25" s="142" t="str">
        <f t="shared" ca="1" si="3"/>
        <v>蒸気ボイラーの設定圧力の適正化</v>
      </c>
      <c r="L25" s="222" t="str">
        <f ca="1">IF(VLOOKUP(I25,点検表入力エリア,L$47,FALSE)=0,"該当なし",IF(VLOOKUP(I25,点検表入力エリア,L$47,FALSE)=1,"実施(把握)していない",VLOOKUP(I25,点検表入力エリア,8,FALSE)))</f>
        <v>該当なし</v>
      </c>
      <c r="M25" s="143">
        <f t="shared" ca="1" si="4"/>
        <v>0</v>
      </c>
      <c r="N25" s="145"/>
    </row>
    <row r="26" spans="2:14" s="126" customFormat="1" ht="24" customHeight="1">
      <c r="B26" s="144"/>
      <c r="C26" s="139">
        <v>7</v>
      </c>
      <c r="D26" s="143" t="str">
        <f t="shared" ca="1" si="0"/>
        <v>熱源</v>
      </c>
      <c r="E26" s="142" t="str">
        <f t="shared" ca="1" si="5"/>
        <v>高効率熱源機器の導入</v>
      </c>
      <c r="F26" s="222" t="str">
        <f ca="1">IF(VLOOKUP(C26,点検表入力エリア,F$47,FALSE)=0,"該当なし",IF(VLOOKUP(C26,点検表入力エリア,F$47,FALSE)=1,"把握していない",VLOOKUP(C26,点検表入力エリア,8,FALSE)))</f>
        <v>該当なし</v>
      </c>
      <c r="G26" s="143">
        <f t="shared" ca="1" si="1"/>
        <v>0</v>
      </c>
      <c r="H26" s="140"/>
      <c r="I26" s="137">
        <v>32</v>
      </c>
      <c r="J26" s="143" t="str">
        <f t="shared" ca="1" si="2"/>
        <v>蒸気</v>
      </c>
      <c r="K26" s="142" t="str">
        <f t="shared" ca="1" si="3"/>
        <v>蒸気バルブ・フランジ部の保温</v>
      </c>
      <c r="L26" s="222" t="str">
        <f ca="1">IF(VLOOKUP(I26,点検表入力エリア,L$47,FALSE)=0,"該当なし",IF(VLOOKUP(I26,点検表入力エリア,L$47,FALSE)=1,"20%未満又は把握していない",VLOOKUP(I26,点検表入力エリア,8,FALSE)))</f>
        <v>該当なし</v>
      </c>
      <c r="M26" s="143">
        <f t="shared" ca="1" si="4"/>
        <v>0</v>
      </c>
      <c r="N26" s="145"/>
    </row>
    <row r="27" spans="2:14" s="126" customFormat="1" ht="24" customHeight="1">
      <c r="B27" s="144"/>
      <c r="C27" s="139">
        <v>8</v>
      </c>
      <c r="D27" s="143" t="str">
        <f t="shared" ca="1" si="0"/>
        <v>熱源</v>
      </c>
      <c r="E27" s="142" t="str">
        <f t="shared" ca="1" si="5"/>
        <v>熱源機器の空気比の調整</v>
      </c>
      <c r="F27" s="222" t="str">
        <f ca="1">IF(VLOOKUP(C27,点検表入力エリア,F$47,FALSE)=0,"該当なし",IF(VLOOKUP(C27,点検表入力エリア,F$47,FALSE)=1,"実施(把握)していない",VLOOKUP(C27,点検表入力エリア,8,FALSE)))</f>
        <v>該当なし</v>
      </c>
      <c r="G27" s="143">
        <f t="shared" ca="1" si="1"/>
        <v>0</v>
      </c>
      <c r="H27" s="140"/>
      <c r="I27" s="139">
        <v>33</v>
      </c>
      <c r="J27" s="143" t="str">
        <f t="shared" ca="1" si="2"/>
        <v>蒸気</v>
      </c>
      <c r="K27" s="142" t="str">
        <f t="shared" ca="1" si="3"/>
        <v>蒸気配管・バルブ・スチームトラップからの漏れ点検</v>
      </c>
      <c r="L27" s="222" t="str">
        <f ca="1">IF(VLOOKUP(I27,点検表入力エリア,L$47,FALSE)=0,"該当なし",IF(VLOOKUP(I27,点検表入力エリア,L$47,FALSE)=1,"実施(把握)していない",VLOOKUP(I27,点検表入力エリア,8,FALSE)))</f>
        <v>該当なし</v>
      </c>
      <c r="M27" s="143">
        <f t="shared" ca="1" si="4"/>
        <v>0</v>
      </c>
      <c r="N27" s="145"/>
    </row>
    <row r="28" spans="2:14" s="126" customFormat="1" ht="24" customHeight="1">
      <c r="B28" s="144"/>
      <c r="C28" s="139">
        <v>9</v>
      </c>
      <c r="D28" s="143" t="str">
        <f t="shared" ca="1" si="0"/>
        <v>熱源</v>
      </c>
      <c r="E28" s="142" t="str">
        <f t="shared" ca="1" si="5"/>
        <v>冷凍機の冷却水温度設定値の調整</v>
      </c>
      <c r="F28" s="222" t="str">
        <f ca="1">IF(VLOOKUP(C28,点検表入力エリア,F$47,FALSE)=0,"該当なし",IF(VLOOKUP(C28,点検表入力エリア,F$47,FALSE)=1,"実施(把握)していない",VLOOKUP(C28,点検表入力エリア,8,FALSE)))</f>
        <v>該当なし</v>
      </c>
      <c r="G28" s="143">
        <f t="shared" ca="1" si="1"/>
        <v>0</v>
      </c>
      <c r="H28" s="140"/>
      <c r="I28" s="139">
        <v>34</v>
      </c>
      <c r="J28" s="143" t="str">
        <f t="shared" ca="1" si="2"/>
        <v>蒸気</v>
      </c>
      <c r="K28" s="142" t="str">
        <f t="shared" ca="1" si="3"/>
        <v>蒸気ドレンの回収</v>
      </c>
      <c r="L28" s="222" t="str">
        <f ca="1">IF(VLOOKUP(I28,点検表入力エリア,L$47,FALSE)=0,"該当なし",IF(VLOOKUP(I28,点検表入力エリア,L$47,FALSE)=1,"20%未満又は把握していない",VLOOKUP(I28,点検表入力エリア,8,FALSE)))</f>
        <v>該当なし</v>
      </c>
      <c r="M28" s="143">
        <f t="shared" ca="1" si="4"/>
        <v>0</v>
      </c>
      <c r="N28" s="145"/>
    </row>
    <row r="29" spans="2:14" s="126" customFormat="1" ht="24" customHeight="1">
      <c r="B29" s="144"/>
      <c r="C29" s="139">
        <v>10</v>
      </c>
      <c r="D29" s="143" t="str">
        <f t="shared" ca="1" si="0"/>
        <v>熱源</v>
      </c>
      <c r="E29" s="142" t="str">
        <f t="shared" ca="1" si="5"/>
        <v>熱源機器の冷温水出口温度設定値の調整</v>
      </c>
      <c r="F29" s="222" t="str">
        <f ca="1">IF(VLOOKUP(C29,点検表入力エリア,F$47,FALSE)=0,"該当なし",IF(VLOOKUP(C29,点検表入力エリア,F$47,FALSE)=1,"実施(把握)していない",VLOOKUP(C29,点検表入力エリア,8,FALSE)))</f>
        <v>該当なし</v>
      </c>
      <c r="G29" s="143">
        <f t="shared" ca="1" si="1"/>
        <v>0</v>
      </c>
      <c r="H29" s="140"/>
      <c r="I29" s="139">
        <v>35</v>
      </c>
      <c r="J29" s="223" t="str">
        <f t="shared" ca="1" si="2"/>
        <v>コンプレッサー</v>
      </c>
      <c r="K29" s="142" t="str">
        <f t="shared" ca="1" si="3"/>
        <v>高効率エアコンプレッサーの導入</v>
      </c>
      <c r="L29" s="222" t="str">
        <f ca="1">IF(VLOOKUP(I29,点検表入力エリア,L$47,FALSE)=0,"該当なし",IF(VLOOKUP(I29,点検表入力エリア,L$47,FALSE)=1,"把握していない",VLOOKUP(I29,点検表入力エリア,8,FALSE)))</f>
        <v>該当なし</v>
      </c>
      <c r="M29" s="143">
        <f t="shared" ca="1" si="4"/>
        <v>0</v>
      </c>
      <c r="N29" s="145"/>
    </row>
    <row r="30" spans="2:14" s="126" customFormat="1" ht="24" customHeight="1">
      <c r="B30" s="144"/>
      <c r="C30" s="139">
        <v>11</v>
      </c>
      <c r="D30" s="143" t="str">
        <f t="shared" ca="1" si="0"/>
        <v>熱源</v>
      </c>
      <c r="E30" s="142" t="str">
        <f t="shared" ca="1" si="5"/>
        <v>熱源不要期間の熱源機器等停止</v>
      </c>
      <c r="F30" s="222" t="str">
        <f ca="1">IF(VLOOKUP(C30,点検表入力エリア,F$47,FALSE)=0,"該当なし",IF(VLOOKUP(C30,点検表入力エリア,F$47,FALSE)=1,"実施(把握)していない",VLOOKUP(C30,点検表入力エリア,8,FALSE)))</f>
        <v>該当なし</v>
      </c>
      <c r="G30" s="143">
        <f t="shared" ca="1" si="1"/>
        <v>0</v>
      </c>
      <c r="H30" s="140"/>
      <c r="I30" s="137">
        <v>36</v>
      </c>
      <c r="J30" s="223" t="str">
        <f t="shared" ca="1" si="2"/>
        <v>コンプレッサー</v>
      </c>
      <c r="K30" s="142" t="str">
        <f t="shared" ca="1" si="3"/>
        <v>エアコンプレッサーの台数制御の導入</v>
      </c>
      <c r="L30" s="222" t="str">
        <f ca="1">IF(VLOOKUP(I30,点検表入力エリア,L$47,FALSE)=0,"該当なし",IF(VLOOKUP(I30,点検表入力エリア,L$47,FALSE)=1,"実施(把握)していない",VLOOKUP(I30,点検表入力エリア,8,FALSE)))</f>
        <v>該当なし</v>
      </c>
      <c r="M30" s="143">
        <f t="shared" ca="1" si="4"/>
        <v>0</v>
      </c>
      <c r="N30" s="145"/>
    </row>
    <row r="31" spans="2:14" s="126" customFormat="1" ht="24" customHeight="1">
      <c r="B31" s="144"/>
      <c r="C31" s="139">
        <v>12</v>
      </c>
      <c r="D31" s="143" t="str">
        <f t="shared" ca="1" si="0"/>
        <v>冷却塔</v>
      </c>
      <c r="E31" s="142" t="str">
        <f t="shared" ca="1" si="5"/>
        <v>高効率冷却塔の導入</v>
      </c>
      <c r="F31" s="222" t="str">
        <f ca="1">IF(VLOOKUP(C31,点検表入力エリア,F$47,FALSE)=0,"該当なし",IF(VLOOKUP(C31,点検表入力エリア,F$47,FALSE)=1,"把握していない",VLOOKUP(C31,点検表入力エリア,8,FALSE)))</f>
        <v>該当なし</v>
      </c>
      <c r="G31" s="143">
        <f t="shared" ca="1" si="1"/>
        <v>0</v>
      </c>
      <c r="H31" s="140"/>
      <c r="I31" s="139">
        <v>37</v>
      </c>
      <c r="J31" s="223" t="str">
        <f t="shared" ca="1" si="2"/>
        <v>コンプレッサー</v>
      </c>
      <c r="K31" s="142" t="str">
        <f t="shared" ca="1" si="3"/>
        <v>エアコンプレッサーの設定圧力の適正化</v>
      </c>
      <c r="L31" s="222" t="str">
        <f ca="1">IF(VLOOKUP(I31,点検表入力エリア,L$47,FALSE)=0,"該当なし",IF(VLOOKUP(I31,点検表入力エリア,L$47,FALSE)=1,"実施(把握)していない",VLOOKUP(I31,点検表入力エリア,8,FALSE)))</f>
        <v>該当なし</v>
      </c>
      <c r="M31" s="143">
        <f t="shared" ca="1" si="4"/>
        <v>0</v>
      </c>
      <c r="N31" s="145"/>
    </row>
    <row r="32" spans="2:14" s="126" customFormat="1" ht="24" customHeight="1">
      <c r="B32" s="144"/>
      <c r="C32" s="139">
        <v>13</v>
      </c>
      <c r="D32" s="222" t="str">
        <f t="shared" ca="1" si="0"/>
        <v>空調（個別）</v>
      </c>
      <c r="E32" s="142" t="str">
        <f t="shared" ca="1" si="5"/>
        <v>高効率パッケージ形空調機の導入</v>
      </c>
      <c r="F32" s="222" t="str">
        <f ca="1">IF(VLOOKUP(C32,点検表入力エリア,F$47,FALSE)=0,"該当なし",IF(VLOOKUP(C32,点検表入力エリア,F$47,FALSE)=1,"把握していない",VLOOKUP(C32,点検表入力エリア,8,FALSE)))</f>
        <v>該当なし</v>
      </c>
      <c r="G32" s="143">
        <f t="shared" ca="1" si="1"/>
        <v>0</v>
      </c>
      <c r="H32" s="140"/>
      <c r="I32" s="139">
        <v>38</v>
      </c>
      <c r="J32" s="223" t="str">
        <f t="shared" ca="1" si="2"/>
        <v>コンプレッサー</v>
      </c>
      <c r="K32" s="142" t="str">
        <f t="shared" ca="1" si="3"/>
        <v>圧縮空気配管・バルブからの漏れ点検</v>
      </c>
      <c r="L32" s="222" t="str">
        <f ca="1">IF(VLOOKUP(I32,点検表入力エリア,L$47,FALSE)=0,"該当なし",IF(VLOOKUP(I32,点検表入力エリア,L$47,FALSE)=1,"実施(把握)していない",VLOOKUP(I32,点検表入力エリア,8,FALSE)))</f>
        <v>該当なし</v>
      </c>
      <c r="M32" s="143">
        <f t="shared" ca="1" si="4"/>
        <v>0</v>
      </c>
      <c r="N32" s="145"/>
    </row>
    <row r="33" spans="2:14" s="126" customFormat="1" ht="24" customHeight="1">
      <c r="B33" s="144"/>
      <c r="C33" s="139">
        <v>14</v>
      </c>
      <c r="D33" s="222" t="str">
        <f t="shared" ca="1" si="0"/>
        <v>空調（中央）</v>
      </c>
      <c r="E33" s="142" t="str">
        <f t="shared" ca="1" si="5"/>
        <v>高効率空調機の導入</v>
      </c>
      <c r="F33" s="222" t="str">
        <f ca="1">IF(VLOOKUP(C33,点検表入力エリア,F$47,FALSE)=0,"該当なし",IF(VLOOKUP(C33,点検表入力エリア,F$47,FALSE)=1,"把握していない",VLOOKUP(C33,点検表入力エリア,8,FALSE)))</f>
        <v>該当なし</v>
      </c>
      <c r="G33" s="143">
        <f t="shared" ca="1" si="1"/>
        <v>0</v>
      </c>
      <c r="H33" s="140"/>
      <c r="I33" s="139">
        <v>39</v>
      </c>
      <c r="J33" s="223" t="str">
        <f t="shared" ca="1" si="2"/>
        <v>コンプレッサー</v>
      </c>
      <c r="K33" s="142" t="str">
        <f t="shared" ca="1" si="3"/>
        <v>エアブローの適正化</v>
      </c>
      <c r="L33" s="222" t="str">
        <f ca="1">IF(VLOOKUP(I33,点検表入力エリア,L$47,FALSE)=0,"該当なし",IF(VLOOKUP(I33,点検表入力エリア,L$47,FALSE)=1,"実施(把握)していない",VLOOKUP(I33,点検表入力エリア,8,FALSE)))</f>
        <v>該当なし</v>
      </c>
      <c r="M33" s="143">
        <f t="shared" ca="1" si="4"/>
        <v>0</v>
      </c>
      <c r="N33" s="145"/>
    </row>
    <row r="34" spans="2:14" s="126" customFormat="1" ht="24" customHeight="1">
      <c r="B34" s="144"/>
      <c r="C34" s="139">
        <v>15</v>
      </c>
      <c r="D34" s="222" t="str">
        <f t="shared" ca="1" si="0"/>
        <v>空調（中央）</v>
      </c>
      <c r="E34" s="142" t="str">
        <f t="shared" ca="1" si="5"/>
        <v>空調機の変風量システムの導入</v>
      </c>
      <c r="F34" s="222" t="str">
        <f ca="1">IF(VLOOKUP(C34,点検表入力エリア,F$47,FALSE)=0,"該当なし",IF(VLOOKUP(C34,点検表入力エリア,F$47,FALSE)=1,"20%未満又は把握していない",VLOOKUP(C34,点検表入力エリア,8,FALSE)))</f>
        <v>該当なし</v>
      </c>
      <c r="G34" s="143">
        <f t="shared" ca="1" si="1"/>
        <v>0</v>
      </c>
      <c r="H34" s="140"/>
      <c r="I34" s="137">
        <v>40</v>
      </c>
      <c r="J34" s="222" t="str">
        <f t="shared" ca="1" si="2"/>
        <v>電動力応用</v>
      </c>
      <c r="K34" s="142" t="str">
        <f t="shared" ca="1" si="3"/>
        <v>高効率電動機の導入</v>
      </c>
      <c r="L34" s="222" t="str">
        <f ca="1">IF(VLOOKUP(I34,点検表入力エリア,L$47,FALSE)=0,"該当なし",IF(VLOOKUP(I34,点検表入力エリア,L$47,FALSE)=1,"把握していない",VLOOKUP(I34,点検表入力エリア,8,FALSE)))</f>
        <v>該当なし</v>
      </c>
      <c r="M34" s="143">
        <f t="shared" ca="1" si="4"/>
        <v>0</v>
      </c>
      <c r="N34" s="145"/>
    </row>
    <row r="35" spans="2:14" s="126" customFormat="1" ht="24" customHeight="1">
      <c r="B35" s="144"/>
      <c r="C35" s="139">
        <v>16</v>
      </c>
      <c r="D35" s="222" t="str">
        <f t="shared" ca="1" si="0"/>
        <v>空調（共通）</v>
      </c>
      <c r="E35" s="142" t="s">
        <v>618</v>
      </c>
      <c r="F35" s="222" t="str">
        <f ca="1">IF(VLOOKUP(C35,点検表入力エリア,F$47,FALSE)=0,"該当なし",IF(VLOOKUP(C35,点検表入力エリア,F$47,FALSE)=1,"実施(把握)していない",VLOOKUP(C35,点検表入力エリア,8,FALSE)))</f>
        <v>実施(把握)していない</v>
      </c>
      <c r="G35" s="143">
        <f t="shared" ca="1" si="1"/>
        <v>1</v>
      </c>
      <c r="H35" s="140"/>
      <c r="I35" s="139">
        <v>41</v>
      </c>
      <c r="J35" s="222" t="str">
        <f t="shared" ca="1" si="2"/>
        <v>電動力応用</v>
      </c>
      <c r="K35" s="142" t="str">
        <f t="shared" ca="1" si="3"/>
        <v>生産プロセスにおける電動機のインバータ制御の導入</v>
      </c>
      <c r="L35" s="222" t="str">
        <f ca="1">IF(VLOOKUP(I35,点検表入力エリア,L$47,FALSE)=0,"該当なし",IF(VLOOKUP(I35,点検表入力エリア,L$47,FALSE)=1,"実施(把握)していない",VLOOKUP(I35,点検表入力エリア,8,FALSE)))</f>
        <v>該当なし</v>
      </c>
      <c r="M35" s="143">
        <f t="shared" ca="1" si="4"/>
        <v>0</v>
      </c>
      <c r="N35" s="145"/>
    </row>
    <row r="36" spans="2:14" s="126" customFormat="1" ht="24" customHeight="1">
      <c r="B36" s="144"/>
      <c r="C36" s="139">
        <v>17</v>
      </c>
      <c r="D36" s="222" t="str">
        <f t="shared" ca="1" si="0"/>
        <v>空調（共通）</v>
      </c>
      <c r="E36" s="142" t="str">
        <f t="shared" ca="1" si="5"/>
        <v>外気冷房の実施</v>
      </c>
      <c r="F36" s="222" t="str">
        <f ca="1">IF(VLOOKUP(C36,点検表入力エリア,F$47,FALSE)=0,"該当なし",IF(VLOOKUP(C36,点検表入力エリア,F$47,FALSE)=1,"実施(把握)していない",VLOOKUP(C36,点検表入力エリア,8,FALSE)))</f>
        <v>実施(把握)していない</v>
      </c>
      <c r="G36" s="143">
        <f t="shared" ca="1" si="1"/>
        <v>1</v>
      </c>
      <c r="H36" s="140"/>
      <c r="I36" s="139">
        <v>42</v>
      </c>
      <c r="J36" s="222" t="str">
        <f t="shared" ca="1" si="2"/>
        <v>電動力応用</v>
      </c>
      <c r="K36" s="142" t="str">
        <f t="shared" ca="1" si="3"/>
        <v>生産プロセスにおけるポンプ・ブロワ・ファンの間欠運転の実施</v>
      </c>
      <c r="L36" s="222" t="str">
        <f ca="1">IF(VLOOKUP(I36,点検表入力エリア,L$47,FALSE)=0,"該当なし",IF(VLOOKUP(I36,点検表入力エリア,L$47,FALSE)=1,"実施(把握)していない",VLOOKUP(I36,点検表入力エリア,8,FALSE)))</f>
        <v>該当なし</v>
      </c>
      <c r="M36" s="143">
        <f t="shared" ca="1" si="4"/>
        <v>0</v>
      </c>
      <c r="N36" s="145"/>
    </row>
    <row r="37" spans="2:14" s="126" customFormat="1" ht="24" customHeight="1">
      <c r="B37" s="144"/>
      <c r="C37" s="139">
        <v>18</v>
      </c>
      <c r="D37" s="222" t="str">
        <f t="shared" ca="1" si="0"/>
        <v>空調（共通）</v>
      </c>
      <c r="E37" s="142" t="str">
        <f t="shared" ca="1" si="5"/>
        <v>屋根への遮熱塗装の導入</v>
      </c>
      <c r="F37" s="222" t="str">
        <f ca="1">IF(VLOOKUP(C37,点検表入力エリア,F$47,FALSE)=0,"該当なし",IF(VLOOKUP(C37,点検表入力エリア,F$47,FALSE)=1,"20%未満又は把握していない",VLOOKUP(C37,点検表入力エリア,8,FALSE)))</f>
        <v>20%未満又は把握していない</v>
      </c>
      <c r="G37" s="143">
        <f t="shared" ca="1" si="1"/>
        <v>1</v>
      </c>
      <c r="H37" s="140"/>
      <c r="I37" s="139">
        <v>43</v>
      </c>
      <c r="J37" s="222" t="str">
        <f t="shared" ca="1" si="2"/>
        <v>電動力応用</v>
      </c>
      <c r="K37" s="142" t="str">
        <f t="shared" ca="1" si="3"/>
        <v>油圧・空圧駆動成型機等の電動化</v>
      </c>
      <c r="L37" s="222" t="str">
        <f ca="1">IF(VLOOKUP(I37,点検表入力エリア,L$47,FALSE)=0,"該当なし",IF(VLOOKUP(I37,点検表入力エリア,L$47,FALSE)=1,"20%未満又は把握していない",VLOOKUP(I37,点検表入力エリア,8,FALSE)))</f>
        <v>該当なし</v>
      </c>
      <c r="M37" s="143">
        <f t="shared" ca="1" si="4"/>
        <v>0</v>
      </c>
      <c r="N37" s="145"/>
    </row>
    <row r="38" spans="2:14" s="126" customFormat="1" ht="24" customHeight="1">
      <c r="B38" s="144"/>
      <c r="C38" s="139">
        <v>19</v>
      </c>
      <c r="D38" s="222" t="str">
        <f t="shared" ca="1" si="0"/>
        <v>空調（共通）</v>
      </c>
      <c r="E38" s="142" t="str">
        <f t="shared" ca="1" si="5"/>
        <v>局所冷暖房設備の導入</v>
      </c>
      <c r="F38" s="222" t="str">
        <f ca="1">IF(VLOOKUP(C38,点検表入力エリア,F$47,FALSE)=0,"該当なし",IF(VLOOKUP(C38,点検表入力エリア,F$47,FALSE)=1,"実施(把握)していない",VLOOKUP(C38,点検表入力エリア,8,FALSE)))</f>
        <v>実施(把握)していない</v>
      </c>
      <c r="G38" s="143">
        <f t="shared" ca="1" si="1"/>
        <v>1</v>
      </c>
      <c r="H38" s="140"/>
      <c r="I38" s="137">
        <v>44</v>
      </c>
      <c r="J38" s="222" t="str">
        <f t="shared" ca="1" si="2"/>
        <v>電動力応用</v>
      </c>
      <c r="K38" s="142" t="str">
        <f t="shared" ca="1" si="3"/>
        <v>非使用時の電気使用設備の停止</v>
      </c>
      <c r="L38" s="222" t="str">
        <f t="shared" ref="L38:L43" ca="1" si="6">IF(VLOOKUP(I38,点検表入力エリア,L$47,FALSE)=0,"該当なし",IF(VLOOKUP(I38,点検表入力エリア,L$47,FALSE)=1,"実施(把握)していない",VLOOKUP(I38,点検表入力エリア,8,FALSE)))</f>
        <v>該当なし</v>
      </c>
      <c r="M38" s="143">
        <f t="shared" ca="1" si="4"/>
        <v>0</v>
      </c>
      <c r="N38" s="145"/>
    </row>
    <row r="39" spans="2:14" s="126" customFormat="1" ht="24" customHeight="1">
      <c r="B39" s="144"/>
      <c r="C39" s="139">
        <v>20</v>
      </c>
      <c r="D39" s="222" t="str">
        <f t="shared" ca="1" si="0"/>
        <v>空調（共通）</v>
      </c>
      <c r="E39" s="233" t="str">
        <f t="shared" ca="1" si="5"/>
        <v>空調機、パッケージ形空調機、ファンコイルユニット等のフィルターの清掃</v>
      </c>
      <c r="F39" s="222" t="str">
        <f ca="1">IF(VLOOKUP(C39,点検表入力エリア,F$47,FALSE)=0,"該当なし",IF(VLOOKUP(C39,点検表入力エリア,F$47,FALSE)=1,"実施(把握)していない",VLOOKUP(C39,点検表入力エリア,8,FALSE)))</f>
        <v>実施(把握)していない</v>
      </c>
      <c r="G39" s="143">
        <f t="shared" ca="1" si="1"/>
        <v>1</v>
      </c>
      <c r="H39" s="140"/>
      <c r="I39" s="139">
        <v>45</v>
      </c>
      <c r="J39" s="223" t="str">
        <f t="shared" ca="1" si="2"/>
        <v>加熱・燃焼設備(熱利用設備)</v>
      </c>
      <c r="K39" s="142" t="str">
        <f t="shared" ca="1" si="3"/>
        <v>加熱・燃焼設備の空気比の管理</v>
      </c>
      <c r="L39" s="222" t="str">
        <f t="shared" ca="1" si="6"/>
        <v>該当なし</v>
      </c>
      <c r="M39" s="143">
        <f t="shared" ca="1" si="4"/>
        <v>0</v>
      </c>
      <c r="N39" s="145"/>
    </row>
    <row r="40" spans="2:14" s="126" customFormat="1" ht="24" customHeight="1">
      <c r="B40" s="144"/>
      <c r="C40" s="139">
        <v>21</v>
      </c>
      <c r="D40" s="143" t="str">
        <f t="shared" ca="1" si="0"/>
        <v>換気</v>
      </c>
      <c r="E40" s="142" t="str">
        <f t="shared" ca="1" si="5"/>
        <v>高効率換気用ファンの導入</v>
      </c>
      <c r="F40" s="222" t="str">
        <f ca="1">IF(VLOOKUP(C40,点検表入力エリア,F$47,FALSE)=0,"該当なし",IF(VLOOKUP(C40,点検表入力エリア,F$47,FALSE)=1,"把握していない",VLOOKUP(C40,点検表入力エリア,8,FALSE)))</f>
        <v>該当なし</v>
      </c>
      <c r="G40" s="143">
        <f t="shared" ca="1" si="1"/>
        <v>0</v>
      </c>
      <c r="H40" s="140"/>
      <c r="I40" s="139">
        <v>46</v>
      </c>
      <c r="J40" s="223" t="str">
        <f t="shared" ca="1" si="2"/>
        <v>加熱・燃焼設備(熱利用設備)</v>
      </c>
      <c r="K40" s="142" t="str">
        <f t="shared" ca="1" si="3"/>
        <v>既存の加熱設備・熱利用設備の断熱強化</v>
      </c>
      <c r="L40" s="222" t="str">
        <f t="shared" ca="1" si="6"/>
        <v>該当なし</v>
      </c>
      <c r="M40" s="143">
        <f t="shared" ca="1" si="4"/>
        <v>0</v>
      </c>
      <c r="N40" s="145"/>
    </row>
    <row r="41" spans="2:14" s="129" customFormat="1" ht="24" customHeight="1">
      <c r="B41" s="146"/>
      <c r="C41" s="137">
        <v>22</v>
      </c>
      <c r="D41" s="143" t="str">
        <f t="shared" ca="1" si="0"/>
        <v>換気</v>
      </c>
      <c r="E41" s="142" t="str">
        <f t="shared" ca="1" si="5"/>
        <v>換気風量の抑制</v>
      </c>
      <c r="F41" s="222" t="str">
        <f ca="1">IF(VLOOKUP(C41,点検表入力エリア,F$47,FALSE)=0,"該当なし",IF(VLOOKUP(C41,点検表入力エリア,F$47,FALSE)=1,"実施(把握)していない",VLOOKUP(C41,点検表入力エリア,8,FALSE)))</f>
        <v>該当なし</v>
      </c>
      <c r="G41" s="143">
        <f t="shared" ca="1" si="1"/>
        <v>0</v>
      </c>
      <c r="H41" s="140"/>
      <c r="I41" s="139">
        <v>47</v>
      </c>
      <c r="J41" s="223" t="str">
        <f t="shared" ca="1" si="2"/>
        <v>加熱・燃焼設備(熱利用設備)</v>
      </c>
      <c r="K41" s="142" t="str">
        <f t="shared" ca="1" si="3"/>
        <v>加熱設備・熱利用設備炉体開口部の縮小・密閉</v>
      </c>
      <c r="L41" s="222" t="str">
        <f t="shared" ca="1" si="6"/>
        <v>該当なし</v>
      </c>
      <c r="M41" s="143">
        <f t="shared" ca="1" si="4"/>
        <v>0</v>
      </c>
      <c r="N41" s="147"/>
    </row>
    <row r="42" spans="2:14" s="129" customFormat="1" ht="24" customHeight="1">
      <c r="B42" s="146"/>
      <c r="C42" s="139">
        <v>23</v>
      </c>
      <c r="D42" s="143" t="str">
        <f t="shared" ca="1" si="0"/>
        <v>照明</v>
      </c>
      <c r="E42" s="142" t="str">
        <f t="shared" ca="1" si="5"/>
        <v>高効率照明器具の導入</v>
      </c>
      <c r="F42" s="222" t="str">
        <f ca="1">IF(VLOOKUP(C42,点検表入力エリア,F$47,FALSE)=0,"該当なし",IF(VLOOKUP(C42,点検表入力エリア,F$47,FALSE)=1,"20%未満又は把握していない",VLOOKUP(C42,点検表入力エリア,8,FALSE)))</f>
        <v>該当なし</v>
      </c>
      <c r="G42" s="143">
        <f t="shared" ca="1" si="1"/>
        <v>0</v>
      </c>
      <c r="H42" s="140"/>
      <c r="I42" s="137">
        <v>48</v>
      </c>
      <c r="J42" s="223" t="str">
        <f t="shared" ca="1" si="2"/>
        <v>加熱・燃焼設備(熱利用設備)</v>
      </c>
      <c r="K42" s="142" t="str">
        <f t="shared" ca="1" si="3"/>
        <v>被加熱物・被冷却物の装てん方法の調整</v>
      </c>
      <c r="L42" s="222" t="str">
        <f t="shared" ca="1" si="6"/>
        <v>該当なし</v>
      </c>
      <c r="M42" s="143">
        <f t="shared" ca="1" si="4"/>
        <v>0</v>
      </c>
      <c r="N42" s="147"/>
    </row>
    <row r="43" spans="2:14" s="129" customFormat="1" ht="24" customHeight="1">
      <c r="B43" s="146"/>
      <c r="C43" s="139">
        <v>24</v>
      </c>
      <c r="D43" s="141" t="str">
        <f t="shared" ca="1" si="0"/>
        <v>照明</v>
      </c>
      <c r="E43" s="142" t="str">
        <f t="shared" ca="1" si="5"/>
        <v>照度条件の緩和</v>
      </c>
      <c r="F43" s="222" t="str">
        <f ca="1">IF(VLOOKUP(C43,点検表入力エリア,F$47,FALSE)=0,"該当なし",IF(VLOOKUP(C43,点検表入力エリア,F$47,FALSE)=1,"20%未満又は把握していない",VLOOKUP(C43,点検表入力エリア,8,FALSE)))</f>
        <v>該当なし</v>
      </c>
      <c r="G43" s="143">
        <f t="shared" ca="1" si="1"/>
        <v>0</v>
      </c>
      <c r="H43" s="140"/>
      <c r="I43" s="139">
        <v>49</v>
      </c>
      <c r="J43" s="223" t="str">
        <f t="shared" ca="1" si="2"/>
        <v>加熱・燃焼設備(熱利用設備)</v>
      </c>
      <c r="K43" s="142" t="str">
        <f t="shared" ca="1" si="3"/>
        <v>加熱設備・熱利用設備の空運転時間の短縮</v>
      </c>
      <c r="L43" s="222" t="str">
        <f t="shared" ca="1" si="6"/>
        <v>該当なし</v>
      </c>
      <c r="M43" s="143">
        <f t="shared" ca="1" si="4"/>
        <v>0</v>
      </c>
      <c r="N43" s="147"/>
    </row>
    <row r="44" spans="2:14" s="129" customFormat="1" ht="24" customHeight="1">
      <c r="B44" s="146"/>
      <c r="C44" s="137">
        <v>25</v>
      </c>
      <c r="D44" s="235" t="str">
        <f t="shared" ca="1" si="0"/>
        <v>ポンプ</v>
      </c>
      <c r="E44" s="142" t="str">
        <f t="shared" ca="1" si="5"/>
        <v>高効率ポンプの導入</v>
      </c>
      <c r="F44" s="222" t="str">
        <f ca="1">IF(VLOOKUP(C44,点検表入力エリア,F$47,FALSE)=0,"該当なし",IF(VLOOKUP(C44,点検表入力エリア,F$47,FALSE)=1,"把握していない",VLOOKUP(C44,点検表入力エリア,8,FALSE)))</f>
        <v>該当なし</v>
      </c>
      <c r="G44" s="143">
        <f t="shared" ca="1" si="1"/>
        <v>0</v>
      </c>
      <c r="H44" s="234"/>
      <c r="I44" s="139">
        <v>50</v>
      </c>
      <c r="J44" s="223" t="str">
        <f t="shared" ca="1" si="2"/>
        <v>加熱・燃焼設備(熱利用設備)</v>
      </c>
      <c r="K44" s="142" t="str">
        <f t="shared" ca="1" si="3"/>
        <v>未利用熱の排熱回収</v>
      </c>
      <c r="L44" s="222" t="str">
        <f ca="1">IF(VLOOKUP(I44,点検表入力エリア,L$47,FALSE)=0,"該当なし",IF(VLOOKUP(I44,点検表入力エリア,L$47,FALSE)=1,"20%未満又は把握していない",VLOOKUP(I44,点検表入力エリア,8,FALSE)))</f>
        <v>該当なし</v>
      </c>
      <c r="M44" s="143">
        <f t="shared" ca="1" si="4"/>
        <v>0</v>
      </c>
      <c r="N44" s="147"/>
    </row>
    <row r="45" spans="2:14" s="129" customFormat="1" ht="4.5" customHeight="1">
      <c r="B45" s="146"/>
      <c r="C45" s="148"/>
      <c r="D45" s="149"/>
      <c r="E45" s="150"/>
      <c r="F45" s="149"/>
      <c r="G45" s="149"/>
      <c r="H45" s="140"/>
      <c r="I45" s="151"/>
      <c r="J45" s="149"/>
      <c r="K45" s="150"/>
      <c r="L45" s="149"/>
      <c r="M45" s="232"/>
      <c r="N45" s="147"/>
    </row>
    <row r="46" spans="2:14" ht="8.25" customHeight="1">
      <c r="B46" s="203"/>
      <c r="C46" s="204"/>
      <c r="D46" s="204"/>
      <c r="E46" s="204"/>
      <c r="F46" s="204"/>
      <c r="G46" s="204"/>
      <c r="H46" s="204"/>
      <c r="I46" s="204"/>
      <c r="J46" s="204"/>
      <c r="K46" s="204"/>
      <c r="L46" s="204"/>
      <c r="M46" s="204"/>
      <c r="N46" s="205"/>
    </row>
    <row r="47" spans="2:14" hidden="1">
      <c r="D47" s="195">
        <v>2</v>
      </c>
      <c r="E47" s="195">
        <v>3</v>
      </c>
      <c r="F47" s="195">
        <v>13</v>
      </c>
      <c r="G47" s="195">
        <v>13</v>
      </c>
      <c r="J47" s="195">
        <v>2</v>
      </c>
      <c r="K47" s="195">
        <v>3</v>
      </c>
      <c r="L47" s="195">
        <v>13</v>
      </c>
      <c r="M47" s="195">
        <v>13</v>
      </c>
    </row>
    <row r="48" spans="2:14" hidden="1">
      <c r="D48" s="195"/>
    </row>
    <row r="49" spans="3:13" hidden="1">
      <c r="D49" s="195" t="s">
        <v>32</v>
      </c>
    </row>
    <row r="50" spans="3:13" hidden="1">
      <c r="D50" s="195" t="e">
        <f ca="1">IF(VLOOKUP(C50,点検表入力エリア,D$47,FALSE)=0,OFFSET(D50,-1,0),VLOOKUP(C50,点検表入力エリア,D$47,FALSE))</f>
        <v>#N/A</v>
      </c>
      <c r="E50" s="195" t="e">
        <f ca="1">VLOOKUP(C50,点検表入力エリア,E$47,FALSE)</f>
        <v>#N/A</v>
      </c>
      <c r="F50" s="195" t="e">
        <f ca="1">IF(VLOOKUP(C50,点検表入力エリア,F$47,FALSE)=0,"該当なし",VLOOKUP(C50,点検表入力エリア,F$47,FALSE))</f>
        <v>#N/A</v>
      </c>
    </row>
    <row r="51" spans="3:13" ht="25.5" hidden="1" customHeight="1">
      <c r="D51" s="195"/>
    </row>
    <row r="52" spans="3:13" ht="25.5" customHeight="1">
      <c r="D52" s="195"/>
    </row>
    <row r="53" spans="3:13">
      <c r="C53" s="206"/>
      <c r="E53" s="207"/>
      <c r="F53" s="206"/>
      <c r="G53" s="206"/>
      <c r="H53" s="206"/>
      <c r="I53" s="206"/>
      <c r="J53" s="206"/>
      <c r="K53" s="206"/>
      <c r="L53" s="206"/>
      <c r="M53" s="206"/>
    </row>
    <row r="54" spans="3:13">
      <c r="C54" s="206"/>
      <c r="D54" s="207"/>
      <c r="E54" s="206"/>
      <c r="F54" s="206"/>
      <c r="G54" s="206"/>
      <c r="H54" s="206"/>
      <c r="I54" s="206"/>
      <c r="J54" s="206"/>
      <c r="K54" s="206"/>
      <c r="L54" s="206"/>
      <c r="M54" s="206"/>
    </row>
    <row r="55" spans="3:13">
      <c r="C55" s="206"/>
      <c r="D55" s="207"/>
      <c r="E55" s="206"/>
      <c r="F55" s="206"/>
      <c r="G55" s="206"/>
      <c r="H55" s="206"/>
      <c r="I55" s="206"/>
      <c r="J55" s="206"/>
      <c r="K55" s="206"/>
      <c r="L55" s="206"/>
      <c r="M55" s="206"/>
    </row>
    <row r="56" spans="3:13">
      <c r="C56" s="206"/>
      <c r="D56" s="207"/>
      <c r="E56" s="206"/>
      <c r="F56" s="206"/>
      <c r="G56" s="206"/>
      <c r="H56" s="206"/>
      <c r="I56" s="206"/>
      <c r="J56" s="206"/>
      <c r="K56" s="206"/>
      <c r="L56" s="206"/>
      <c r="M56" s="206"/>
    </row>
    <row r="57" spans="3:13">
      <c r="C57" s="206"/>
      <c r="D57" s="206"/>
      <c r="E57" s="206"/>
      <c r="F57" s="206"/>
      <c r="G57" s="206"/>
      <c r="H57" s="206"/>
      <c r="I57" s="206"/>
      <c r="J57" s="206"/>
      <c r="K57" s="206"/>
      <c r="L57" s="206"/>
      <c r="M57" s="206"/>
    </row>
    <row r="58" spans="3:13">
      <c r="D58" s="195"/>
    </row>
    <row r="59" spans="3:13">
      <c r="D59" s="195"/>
    </row>
    <row r="60" spans="3:13">
      <c r="D60" s="195"/>
    </row>
    <row r="61" spans="3:13">
      <c r="D61" s="195"/>
    </row>
    <row r="62" spans="3:13">
      <c r="D62" s="195"/>
    </row>
    <row r="63" spans="3:13">
      <c r="D63" s="195"/>
    </row>
    <row r="64" spans="3:13">
      <c r="D64" s="195"/>
    </row>
    <row r="65" spans="4:4">
      <c r="D65" s="195"/>
    </row>
    <row r="66" spans="4:4">
      <c r="D66" s="195"/>
    </row>
    <row r="67" spans="4:4">
      <c r="D67" s="195"/>
    </row>
    <row r="68" spans="4:4">
      <c r="D68" s="195"/>
    </row>
    <row r="69" spans="4:4">
      <c r="D69" s="195"/>
    </row>
    <row r="70" spans="4:4">
      <c r="D70" s="195"/>
    </row>
    <row r="71" spans="4:4">
      <c r="D71" s="195"/>
    </row>
    <row r="72" spans="4:4">
      <c r="D72" s="195"/>
    </row>
  </sheetData>
  <sheetProtection algorithmName="SHA-512" hashValue="D5chJdmAOQTmdgID3TCiEsV/AUj2jOkFvmFhKLwfFtgWsc3xMtAZ/EviXZBaLfX5kbN/hzGbYj6xTbOqbF1Wkg==" saltValue="2CQMLelpHSiLIKZVT7xO0A==" spinCount="100000" sheet="1" selectLockedCells="1"/>
  <mergeCells count="5">
    <mergeCell ref="C2:L2"/>
    <mergeCell ref="C4:D4"/>
    <mergeCell ref="F4:H4"/>
    <mergeCell ref="I4:M4"/>
    <mergeCell ref="C3:M3"/>
  </mergeCells>
  <phoneticPr fontId="2"/>
  <conditionalFormatting sqref="D45 J45">
    <cfRule type="expression" dxfId="5" priority="3">
      <formula>D43&lt;&gt;D45</formula>
    </cfRule>
    <cfRule type="expression" dxfId="4" priority="4">
      <formula>D43=D45</formula>
    </cfRule>
  </conditionalFormatting>
  <conditionalFormatting sqref="D20:D43 J20:J43">
    <cfRule type="expression" dxfId="3" priority="5">
      <formula>D19&lt;&gt;D20</formula>
    </cfRule>
    <cfRule type="expression" dxfId="2" priority="6">
      <formula>D19=D20</formula>
    </cfRule>
  </conditionalFormatting>
  <conditionalFormatting sqref="J44">
    <cfRule type="expression" dxfId="1" priority="2">
      <formula>$J$43=$J$44</formula>
    </cfRule>
  </conditionalFormatting>
  <conditionalFormatting sqref="D44">
    <cfRule type="expression" dxfId="0" priority="1">
      <formula>$D$43&lt;&gt;$D$44</formula>
    </cfRule>
  </conditionalFormatting>
  <pageMargins left="0.51181102362204722" right="0.51181102362204722" top="0.55118110236220474" bottom="0.55118110236220474" header="0.31496062992125984" footer="0.31496062992125984"/>
  <pageSetup paperSize="9" scale="84" fitToHeight="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B1:D30"/>
  <sheetViews>
    <sheetView showGridLines="0" showRowColHeaders="0" zoomScaleNormal="100" zoomScaleSheetLayoutView="100" workbookViewId="0">
      <selection activeCell="B1" sqref="B1"/>
    </sheetView>
  </sheetViews>
  <sheetFormatPr defaultColWidth="9" defaultRowHeight="13"/>
  <cols>
    <col min="1" max="1" width="1.5" style="98" customWidth="1"/>
    <col min="2" max="2" width="9" style="98"/>
    <col min="3" max="3" width="19.25" style="98" customWidth="1"/>
    <col min="4" max="4" width="51.83203125" style="98" customWidth="1"/>
    <col min="5" max="8" width="9" style="98"/>
    <col min="9" max="14" width="9.08203125" style="98" customWidth="1"/>
    <col min="15" max="16384" width="9" style="98"/>
  </cols>
  <sheetData>
    <row r="1" spans="2:4">
      <c r="B1" s="152"/>
    </row>
    <row r="5" spans="2:4" ht="26.25" customHeight="1">
      <c r="B5" s="97" t="str">
        <f ca="1">RIGHT(CELL("filename",B5),LEN(CELL("filename",B5))-FIND("]",CELL("filename",B5)))</f>
        <v>17</v>
      </c>
      <c r="C5" s="312" t="str">
        <f ca="1">VLOOKUP(INT(B5),点検表入力エリア,3,FALSE)</f>
        <v>外気冷房の実施</v>
      </c>
      <c r="D5" s="312"/>
    </row>
    <row r="6" spans="2:4">
      <c r="B6" s="186" t="s">
        <v>53</v>
      </c>
      <c r="C6" s="301" t="str">
        <f ca="1">VLOOKUP(INT(B5),点検表入力エリア,2,FALSE)</f>
        <v>空調（共通）</v>
      </c>
      <c r="D6" s="301"/>
    </row>
    <row r="7" spans="2:4">
      <c r="B7" s="318" t="s">
        <v>54</v>
      </c>
      <c r="C7" s="315" t="s">
        <v>228</v>
      </c>
      <c r="D7" s="316"/>
    </row>
    <row r="8" spans="2:4">
      <c r="B8" s="318"/>
      <c r="C8" s="313"/>
      <c r="D8" s="314"/>
    </row>
    <row r="9" spans="2:4">
      <c r="B9" s="318"/>
      <c r="C9" s="313"/>
      <c r="D9" s="314"/>
    </row>
    <row r="10" spans="2:4">
      <c r="B10" s="318"/>
      <c r="C10" s="313"/>
      <c r="D10" s="314"/>
    </row>
    <row r="11" spans="2:4">
      <c r="B11" s="296" t="s">
        <v>55</v>
      </c>
      <c r="C11" s="330" t="s">
        <v>505</v>
      </c>
      <c r="D11" s="308"/>
    </row>
    <row r="12" spans="2:4">
      <c r="B12" s="297"/>
      <c r="C12" s="331"/>
      <c r="D12" s="310"/>
    </row>
    <row r="13" spans="2:4">
      <c r="B13" s="298"/>
      <c r="C13" s="332"/>
      <c r="D13" s="333"/>
    </row>
    <row r="14" spans="2:4" ht="16.5" customHeight="1">
      <c r="B14" s="317" t="s">
        <v>56</v>
      </c>
      <c r="C14" s="99" t="s">
        <v>57</v>
      </c>
      <c r="D14" s="99" t="s">
        <v>58</v>
      </c>
    </row>
    <row r="15" spans="2:4" ht="27" customHeight="1">
      <c r="B15" s="317"/>
      <c r="C15" s="184" t="s">
        <v>416</v>
      </c>
      <c r="D15" s="184" t="s">
        <v>506</v>
      </c>
    </row>
    <row r="16" spans="2:4" ht="27" customHeight="1">
      <c r="B16" s="317"/>
      <c r="C16" s="184" t="s">
        <v>51</v>
      </c>
      <c r="D16" s="184" t="s">
        <v>87</v>
      </c>
    </row>
    <row r="17" spans="2:4" ht="27" customHeight="1">
      <c r="B17" s="317"/>
      <c r="C17" s="184" t="s">
        <v>50</v>
      </c>
      <c r="D17" s="184" t="s">
        <v>88</v>
      </c>
    </row>
    <row r="18" spans="2:4" ht="27" customHeight="1">
      <c r="B18" s="317"/>
      <c r="C18" s="184" t="s">
        <v>43</v>
      </c>
      <c r="D18" s="184" t="s">
        <v>89</v>
      </c>
    </row>
    <row r="19" spans="2:4" ht="27" customHeight="1">
      <c r="B19" s="317"/>
      <c r="C19" s="184" t="s">
        <v>387</v>
      </c>
      <c r="D19" s="184" t="s">
        <v>473</v>
      </c>
    </row>
    <row r="20" spans="2:4">
      <c r="B20" s="311" t="s">
        <v>216</v>
      </c>
      <c r="C20" s="327" t="s">
        <v>508</v>
      </c>
      <c r="D20" s="327"/>
    </row>
    <row r="21" spans="2:4">
      <c r="B21" s="311"/>
      <c r="C21" s="327"/>
      <c r="D21" s="327"/>
    </row>
    <row r="22" spans="2:4">
      <c r="B22" s="311"/>
      <c r="C22" s="327"/>
      <c r="D22" s="327"/>
    </row>
    <row r="23" spans="2:4">
      <c r="B23" s="311"/>
      <c r="C23" s="327"/>
      <c r="D23" s="327"/>
    </row>
    <row r="24" spans="2:4">
      <c r="B24" s="311"/>
      <c r="C24" s="327"/>
      <c r="D24" s="327"/>
    </row>
    <row r="25" spans="2:4">
      <c r="B25" s="311"/>
      <c r="C25" s="327"/>
      <c r="D25" s="327"/>
    </row>
    <row r="26" spans="2:4" ht="13.5" customHeight="1">
      <c r="B26" s="100" t="s">
        <v>211</v>
      </c>
      <c r="C26" s="349" t="s">
        <v>244</v>
      </c>
      <c r="D26" s="349"/>
    </row>
    <row r="27" spans="2:4">
      <c r="B27" s="100" t="s">
        <v>223</v>
      </c>
      <c r="C27" s="341" t="s">
        <v>591</v>
      </c>
      <c r="D27" s="341"/>
    </row>
    <row r="28" spans="2:4">
      <c r="C28" s="341"/>
      <c r="D28" s="341"/>
    </row>
    <row r="29" spans="2:4">
      <c r="C29" s="341"/>
      <c r="D29" s="341"/>
    </row>
    <row r="30" spans="2:4">
      <c r="C30" s="341"/>
      <c r="D30" s="341"/>
    </row>
  </sheetData>
  <sheetProtection algorithmName="SHA-512" hashValue="mc+U66X4FpEDkjUoYotbi5YHCE/7URKZWgDZnH3qlIzUWyS02S5e7/dM/C6oOpaX+VNm3Ih2P0PmqypzLwI8sQ==" saltValue="5Ufs5vHt0tGPU3u78zm1Kw==" spinCount="100000" sheet="1" objects="1" scenarios="1" selectLockedCells="1"/>
  <mergeCells count="11">
    <mergeCell ref="B20:B25"/>
    <mergeCell ref="C20:D25"/>
    <mergeCell ref="C26:D26"/>
    <mergeCell ref="C27:D30"/>
    <mergeCell ref="B14:B19"/>
    <mergeCell ref="C5:D5"/>
    <mergeCell ref="C6:D6"/>
    <mergeCell ref="B7:B10"/>
    <mergeCell ref="C7:D10"/>
    <mergeCell ref="B11:B13"/>
    <mergeCell ref="C11:D13"/>
  </mergeCells>
  <phoneticPr fontId="2"/>
  <printOptions horizontalCentered="1"/>
  <pageMargins left="0.70866141732283472" right="0.70866141732283472" top="0.74803149606299213" bottom="0.74803149606299213" header="0.31496062992125984" footer="0.31496062992125984"/>
  <pageSetup paperSize="9" fitToHeight="0" orientation="portrait"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pageSetUpPr fitToPage="1"/>
  </sheetPr>
  <dimension ref="B1:D28"/>
  <sheetViews>
    <sheetView showGridLines="0" showRowColHeaders="0" zoomScaleNormal="100" zoomScaleSheetLayoutView="100" workbookViewId="0"/>
  </sheetViews>
  <sheetFormatPr defaultColWidth="9" defaultRowHeight="13"/>
  <cols>
    <col min="1" max="1" width="1.5" style="98" customWidth="1"/>
    <col min="2" max="2" width="9" style="98"/>
    <col min="3" max="3" width="19.25" style="98" customWidth="1"/>
    <col min="4" max="4" width="51.83203125" style="98" customWidth="1"/>
    <col min="5" max="8" width="9" style="98"/>
    <col min="9" max="14" width="9.08203125" style="98" customWidth="1"/>
    <col min="15" max="16384" width="9" style="98"/>
  </cols>
  <sheetData>
    <row r="1" spans="2:4">
      <c r="B1" s="152"/>
    </row>
    <row r="5" spans="2:4" ht="26.25" customHeight="1">
      <c r="B5" s="97" t="str">
        <f ca="1">RIGHT(CELL("filename",B5),LEN(CELL("filename",B5))-FIND("]",CELL("filename",B5)))</f>
        <v>18</v>
      </c>
      <c r="C5" s="312" t="str">
        <f ca="1">VLOOKUP(INT(B5),点検表入力エリア,3,FALSE)</f>
        <v>屋根への遮熱塗装の導入</v>
      </c>
      <c r="D5" s="312"/>
    </row>
    <row r="6" spans="2:4">
      <c r="B6" s="186" t="s">
        <v>53</v>
      </c>
      <c r="C6" s="301" t="str">
        <f ca="1">VLOOKUP(INT(B5),点検表入力エリア,2,FALSE)</f>
        <v>空調（共通）</v>
      </c>
      <c r="D6" s="301"/>
    </row>
    <row r="7" spans="2:4">
      <c r="B7" s="318" t="s">
        <v>54</v>
      </c>
      <c r="C7" s="315" t="s">
        <v>229</v>
      </c>
      <c r="D7" s="316"/>
    </row>
    <row r="8" spans="2:4">
      <c r="B8" s="318"/>
      <c r="C8" s="313"/>
      <c r="D8" s="314"/>
    </row>
    <row r="9" spans="2:4">
      <c r="B9" s="318"/>
      <c r="C9" s="313"/>
      <c r="D9" s="314"/>
    </row>
    <row r="10" spans="2:4" ht="149.25" customHeight="1">
      <c r="B10" s="318"/>
      <c r="C10" s="313"/>
      <c r="D10" s="314"/>
    </row>
    <row r="11" spans="2:4">
      <c r="B11" s="296" t="s">
        <v>55</v>
      </c>
      <c r="C11" s="330" t="s">
        <v>503</v>
      </c>
      <c r="D11" s="308"/>
    </row>
    <row r="12" spans="2:4">
      <c r="B12" s="297"/>
      <c r="C12" s="331"/>
      <c r="D12" s="310"/>
    </row>
    <row r="13" spans="2:4">
      <c r="B13" s="298"/>
      <c r="C13" s="332"/>
      <c r="D13" s="333"/>
    </row>
    <row r="14" spans="2:4" ht="16.5" customHeight="1">
      <c r="B14" s="317" t="s">
        <v>56</v>
      </c>
      <c r="C14" s="99" t="s">
        <v>57</v>
      </c>
      <c r="D14" s="99" t="s">
        <v>58</v>
      </c>
    </row>
    <row r="15" spans="2:4" ht="33.75" customHeight="1">
      <c r="B15" s="317"/>
      <c r="C15" s="188" t="s">
        <v>363</v>
      </c>
      <c r="D15" s="184" t="s">
        <v>90</v>
      </c>
    </row>
    <row r="16" spans="2:4" ht="33.75" customHeight="1">
      <c r="B16" s="317"/>
      <c r="C16" s="188" t="s">
        <v>391</v>
      </c>
      <c r="D16" s="184" t="s">
        <v>91</v>
      </c>
    </row>
    <row r="17" spans="2:4" ht="33.75" customHeight="1">
      <c r="B17" s="317"/>
      <c r="C17" s="188" t="s">
        <v>364</v>
      </c>
      <c r="D17" s="184" t="s">
        <v>92</v>
      </c>
    </row>
    <row r="18" spans="2:4" ht="33.75" customHeight="1">
      <c r="B18" s="317"/>
      <c r="C18" s="188" t="s">
        <v>365</v>
      </c>
      <c r="D18" s="184" t="s">
        <v>93</v>
      </c>
    </row>
    <row r="19" spans="2:4" ht="33.75" customHeight="1">
      <c r="B19" s="317"/>
      <c r="C19" s="184" t="s">
        <v>556</v>
      </c>
      <c r="D19" s="184" t="s">
        <v>504</v>
      </c>
    </row>
    <row r="20" spans="2:4" ht="33.75" customHeight="1">
      <c r="B20" s="317"/>
      <c r="C20" s="184" t="s">
        <v>48</v>
      </c>
      <c r="D20" s="184" t="s">
        <v>472</v>
      </c>
    </row>
    <row r="21" spans="2:4">
      <c r="B21" s="311" t="s">
        <v>216</v>
      </c>
      <c r="C21" s="327" t="s">
        <v>274</v>
      </c>
      <c r="D21" s="327"/>
    </row>
    <row r="22" spans="2:4">
      <c r="B22" s="311"/>
      <c r="C22" s="327"/>
      <c r="D22" s="327"/>
    </row>
    <row r="23" spans="2:4">
      <c r="B23" s="311"/>
      <c r="C23" s="327"/>
      <c r="D23" s="327"/>
    </row>
    <row r="24" spans="2:4">
      <c r="B24" s="100"/>
      <c r="C24" s="341"/>
      <c r="D24" s="341"/>
    </row>
    <row r="25" spans="2:4">
      <c r="B25" s="100"/>
      <c r="C25" s="341"/>
      <c r="D25" s="341"/>
    </row>
    <row r="26" spans="2:4">
      <c r="B26" s="100"/>
      <c r="C26" s="341"/>
      <c r="D26" s="341"/>
    </row>
    <row r="27" spans="2:4">
      <c r="B27" s="100"/>
      <c r="C27" s="341"/>
      <c r="D27" s="341"/>
    </row>
    <row r="28" spans="2:4">
      <c r="B28" s="100"/>
      <c r="C28" s="341"/>
      <c r="D28" s="341"/>
    </row>
  </sheetData>
  <sheetProtection algorithmName="SHA-512" hashValue="kjD/EoZadacaJJQZ7tvvPzeAUP3rtwqTYZ7yRuQ1dpiX6db3NU2Nxm8/Wkycr+bM8dDaoSYGic6lovzrPgHl0g==" saltValue="IxEsiS09RgckTfloF/KAKQ==" spinCount="100000" sheet="1" objects="1" scenarios="1" selectLockedCells="1"/>
  <mergeCells count="15">
    <mergeCell ref="C27:D27"/>
    <mergeCell ref="C28:D28"/>
    <mergeCell ref="B14:B20"/>
    <mergeCell ref="B21:B23"/>
    <mergeCell ref="C21:D23"/>
    <mergeCell ref="C24:D24"/>
    <mergeCell ref="C25:D25"/>
    <mergeCell ref="C26:D26"/>
    <mergeCell ref="B11:B13"/>
    <mergeCell ref="C11:D13"/>
    <mergeCell ref="C5:D5"/>
    <mergeCell ref="C6:D6"/>
    <mergeCell ref="B7:B10"/>
    <mergeCell ref="C7:D9"/>
    <mergeCell ref="C10:D10"/>
  </mergeCells>
  <phoneticPr fontId="2"/>
  <printOptions horizontalCentered="1"/>
  <pageMargins left="0.70866141732283472" right="0.70866141732283472" top="0.74803149606299213" bottom="0.74803149606299213" header="0.31496062992125984" footer="0.31496062992125984"/>
  <pageSetup paperSize="9" fitToHeight="0" orientation="portrait"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pageSetUpPr fitToPage="1"/>
  </sheetPr>
  <dimension ref="B1:D26"/>
  <sheetViews>
    <sheetView showGridLines="0" showRowColHeaders="0" zoomScaleNormal="100" zoomScaleSheetLayoutView="100" workbookViewId="0"/>
  </sheetViews>
  <sheetFormatPr defaultColWidth="9" defaultRowHeight="13"/>
  <cols>
    <col min="1" max="1" width="1.5" style="98" customWidth="1"/>
    <col min="2" max="2" width="9" style="98"/>
    <col min="3" max="3" width="19.25" style="98" customWidth="1"/>
    <col min="4" max="4" width="51.83203125" style="98" customWidth="1"/>
    <col min="5" max="8" width="9" style="98"/>
    <col min="9" max="14" width="9.08203125" style="98" customWidth="1"/>
    <col min="15" max="16384" width="9" style="98"/>
  </cols>
  <sheetData>
    <row r="1" spans="2:4">
      <c r="B1" s="152"/>
    </row>
    <row r="5" spans="2:4" ht="26.25" customHeight="1">
      <c r="B5" s="97" t="str">
        <f ca="1">RIGHT(CELL("filename",B5),LEN(CELL("filename",B5))-FIND("]",CELL("filename",B5)))</f>
        <v>19</v>
      </c>
      <c r="C5" s="312" t="str">
        <f ca="1">VLOOKUP(INT(B5),点検表入力エリア,3,FALSE)</f>
        <v>局所冷暖房設備の導入</v>
      </c>
      <c r="D5" s="312"/>
    </row>
    <row r="6" spans="2:4">
      <c r="B6" s="186" t="s">
        <v>53</v>
      </c>
      <c r="C6" s="301" t="str">
        <f ca="1">VLOOKUP(INT(B5),点検表入力エリア,2,FALSE)</f>
        <v>空調（共通）</v>
      </c>
      <c r="D6" s="301"/>
    </row>
    <row r="7" spans="2:4">
      <c r="B7" s="318" t="s">
        <v>54</v>
      </c>
      <c r="C7" s="315" t="s">
        <v>230</v>
      </c>
      <c r="D7" s="316"/>
    </row>
    <row r="8" spans="2:4">
      <c r="B8" s="318"/>
      <c r="C8" s="313"/>
      <c r="D8" s="314"/>
    </row>
    <row r="9" spans="2:4">
      <c r="B9" s="318"/>
      <c r="C9" s="313"/>
      <c r="D9" s="314"/>
    </row>
    <row r="10" spans="2:4">
      <c r="B10" s="318"/>
      <c r="C10" s="313"/>
      <c r="D10" s="314"/>
    </row>
    <row r="11" spans="2:4">
      <c r="B11" s="318"/>
      <c r="C11" s="313"/>
      <c r="D11" s="314"/>
    </row>
    <row r="12" spans="2:4">
      <c r="B12" s="296" t="s">
        <v>55</v>
      </c>
      <c r="C12" s="330" t="s">
        <v>502</v>
      </c>
      <c r="D12" s="308"/>
    </row>
    <row r="13" spans="2:4">
      <c r="B13" s="297"/>
      <c r="C13" s="331"/>
      <c r="D13" s="310"/>
    </row>
    <row r="14" spans="2:4">
      <c r="B14" s="298"/>
      <c r="C14" s="332"/>
      <c r="D14" s="333"/>
    </row>
    <row r="15" spans="2:4" ht="16.5" customHeight="1">
      <c r="B15" s="317" t="s">
        <v>56</v>
      </c>
      <c r="C15" s="99" t="s">
        <v>57</v>
      </c>
      <c r="D15" s="99" t="s">
        <v>58</v>
      </c>
    </row>
    <row r="16" spans="2:4" ht="60" customHeight="1">
      <c r="B16" s="317"/>
      <c r="C16" s="184" t="s">
        <v>416</v>
      </c>
      <c r="D16" s="187" t="s">
        <v>231</v>
      </c>
    </row>
    <row r="17" spans="2:4" ht="57.75" customHeight="1">
      <c r="B17" s="317"/>
      <c r="C17" s="184" t="s">
        <v>43</v>
      </c>
      <c r="D17" s="187" t="s">
        <v>232</v>
      </c>
    </row>
    <row r="18" spans="2:4" ht="57.75" customHeight="1">
      <c r="B18" s="317"/>
      <c r="C18" s="184" t="s">
        <v>387</v>
      </c>
      <c r="D18" s="187" t="s">
        <v>471</v>
      </c>
    </row>
    <row r="19" spans="2:4" ht="33" customHeight="1">
      <c r="B19" s="317"/>
      <c r="C19" s="184" t="s">
        <v>48</v>
      </c>
      <c r="D19" s="187" t="s">
        <v>394</v>
      </c>
    </row>
    <row r="20" spans="2:4">
      <c r="B20" s="311" t="s">
        <v>216</v>
      </c>
      <c r="C20" s="327" t="s">
        <v>616</v>
      </c>
      <c r="D20" s="327"/>
    </row>
    <row r="21" spans="2:4">
      <c r="B21" s="311"/>
      <c r="C21" s="327"/>
      <c r="D21" s="327"/>
    </row>
    <row r="22" spans="2:4">
      <c r="B22" s="100"/>
      <c r="C22" s="341"/>
      <c r="D22" s="341"/>
    </row>
    <row r="23" spans="2:4">
      <c r="B23" s="100"/>
      <c r="C23" s="341"/>
      <c r="D23" s="341"/>
    </row>
    <row r="24" spans="2:4">
      <c r="B24" s="100"/>
      <c r="C24" s="341"/>
      <c r="D24" s="341"/>
    </row>
    <row r="25" spans="2:4">
      <c r="B25" s="100"/>
      <c r="C25" s="341"/>
      <c r="D25" s="341"/>
    </row>
    <row r="26" spans="2:4">
      <c r="B26" s="100"/>
      <c r="C26" s="341"/>
      <c r="D26" s="341"/>
    </row>
  </sheetData>
  <sheetProtection algorithmName="SHA-512" hashValue="AYadjZeuCjlUcZ4fan8SR0YS/r3Zxaj3EP3VThs5jbkdlWB+sYsu35CL5/wYSKHkaxcDnfO94iLO1Rr3n0qm2A==" saltValue="sNe4YLxqgvsMuRQBfoEyrw==" spinCount="100000" sheet="1" objects="1" scenarios="1" selectLockedCells="1"/>
  <mergeCells count="14">
    <mergeCell ref="C25:D25"/>
    <mergeCell ref="C26:D26"/>
    <mergeCell ref="B15:B19"/>
    <mergeCell ref="B20:B21"/>
    <mergeCell ref="C20:D21"/>
    <mergeCell ref="C22:D22"/>
    <mergeCell ref="C23:D23"/>
    <mergeCell ref="C24:D24"/>
    <mergeCell ref="C5:D5"/>
    <mergeCell ref="C6:D6"/>
    <mergeCell ref="B7:B11"/>
    <mergeCell ref="C7:D11"/>
    <mergeCell ref="B12:B14"/>
    <mergeCell ref="C12:D14"/>
  </mergeCells>
  <phoneticPr fontId="2"/>
  <printOptions horizontalCentered="1"/>
  <pageMargins left="0.70866141732283472" right="0.70866141732283472" top="0.74803149606299213" bottom="0.74803149606299213" header="0.31496062992125984" footer="0.31496062992125984"/>
  <pageSetup paperSize="9" fitToHeight="0" orientation="portrait"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pageSetUpPr fitToPage="1"/>
  </sheetPr>
  <dimension ref="B1:D25"/>
  <sheetViews>
    <sheetView showGridLines="0" showRowColHeaders="0" zoomScaleNormal="100" zoomScaleSheetLayoutView="100" workbookViewId="0"/>
  </sheetViews>
  <sheetFormatPr defaultColWidth="9" defaultRowHeight="13"/>
  <cols>
    <col min="1" max="1" width="1.5" style="98" customWidth="1"/>
    <col min="2" max="2" width="9" style="98"/>
    <col min="3" max="3" width="19.25" style="98" customWidth="1"/>
    <col min="4" max="4" width="51.83203125" style="98" customWidth="1"/>
    <col min="5" max="8" width="9" style="98"/>
    <col min="9" max="14" width="9.08203125" style="98" customWidth="1"/>
    <col min="15" max="16384" width="9" style="98"/>
  </cols>
  <sheetData>
    <row r="1" spans="2:4">
      <c r="B1" s="152"/>
    </row>
    <row r="5" spans="2:4" ht="26.25" customHeight="1">
      <c r="B5" s="97" t="str">
        <f ca="1">RIGHT(CELL("filename",B5),LEN(CELL("filename",B5))-FIND("]",CELL("filename",B5)))</f>
        <v>20</v>
      </c>
      <c r="C5" s="312" t="str">
        <f ca="1">VLOOKUP(INT(B5),点検表入力エリア,3,FALSE)</f>
        <v>空調機、パッケージ形空調機、ファンコイルユニット等のフィルターの清掃</v>
      </c>
      <c r="D5" s="312"/>
    </row>
    <row r="6" spans="2:4">
      <c r="B6" s="186" t="s">
        <v>53</v>
      </c>
      <c r="C6" s="301" t="str">
        <f ca="1">VLOOKUP(INT(B5),点検表入力エリア,2,FALSE)</f>
        <v>空調（共通）</v>
      </c>
      <c r="D6" s="301"/>
    </row>
    <row r="7" spans="2:4">
      <c r="B7" s="318" t="s">
        <v>54</v>
      </c>
      <c r="C7" s="315" t="s">
        <v>306</v>
      </c>
      <c r="D7" s="316"/>
    </row>
    <row r="8" spans="2:4">
      <c r="B8" s="318"/>
      <c r="C8" s="313"/>
      <c r="D8" s="314"/>
    </row>
    <row r="9" spans="2:4">
      <c r="B9" s="296" t="s">
        <v>55</v>
      </c>
      <c r="C9" s="330" t="s">
        <v>501</v>
      </c>
      <c r="D9" s="308"/>
    </row>
    <row r="10" spans="2:4">
      <c r="B10" s="297"/>
      <c r="C10" s="331"/>
      <c r="D10" s="310"/>
    </row>
    <row r="11" spans="2:4">
      <c r="B11" s="298"/>
      <c r="C11" s="332"/>
      <c r="D11" s="333"/>
    </row>
    <row r="12" spans="2:4" ht="16.5" customHeight="1">
      <c r="B12" s="317" t="s">
        <v>56</v>
      </c>
      <c r="C12" s="99" t="s">
        <v>57</v>
      </c>
      <c r="D12" s="99" t="s">
        <v>233</v>
      </c>
    </row>
    <row r="13" spans="2:4" ht="29.25" customHeight="1">
      <c r="B13" s="317"/>
      <c r="C13" s="184" t="s">
        <v>121</v>
      </c>
      <c r="D13" s="184" t="s">
        <v>522</v>
      </c>
    </row>
    <row r="14" spans="2:4" ht="29.25" customHeight="1">
      <c r="B14" s="317"/>
      <c r="C14" s="184" t="s">
        <v>59</v>
      </c>
      <c r="D14" s="184" t="s">
        <v>307</v>
      </c>
    </row>
    <row r="15" spans="2:4" ht="29.25" customHeight="1">
      <c r="B15" s="317"/>
      <c r="C15" s="184" t="s">
        <v>113</v>
      </c>
      <c r="D15" s="184" t="s">
        <v>308</v>
      </c>
    </row>
    <row r="16" spans="2:4" ht="29.25" customHeight="1">
      <c r="B16" s="317"/>
      <c r="C16" s="184" t="s">
        <v>122</v>
      </c>
      <c r="D16" s="184" t="s">
        <v>309</v>
      </c>
    </row>
    <row r="17" spans="2:4" ht="29.25" customHeight="1">
      <c r="B17" s="317"/>
      <c r="C17" s="184" t="s">
        <v>387</v>
      </c>
      <c r="D17" s="184" t="s">
        <v>470</v>
      </c>
    </row>
    <row r="18" spans="2:4">
      <c r="B18" s="311" t="s">
        <v>216</v>
      </c>
      <c r="C18" s="327" t="s">
        <v>523</v>
      </c>
      <c r="D18" s="327"/>
    </row>
    <row r="19" spans="2:4">
      <c r="B19" s="311"/>
      <c r="C19" s="327"/>
      <c r="D19" s="327"/>
    </row>
    <row r="20" spans="2:4" ht="14.25" customHeight="1">
      <c r="B20" s="311"/>
      <c r="C20" s="327"/>
      <c r="D20" s="327"/>
    </row>
    <row r="21" spans="2:4">
      <c r="B21" s="156" t="s">
        <v>211</v>
      </c>
      <c r="C21" s="368" t="s">
        <v>353</v>
      </c>
      <c r="D21" s="368"/>
    </row>
    <row r="22" spans="2:4">
      <c r="B22" s="159" t="s">
        <v>248</v>
      </c>
      <c r="C22" s="338" t="s">
        <v>591</v>
      </c>
      <c r="D22" s="338"/>
    </row>
    <row r="23" spans="2:4">
      <c r="B23" s="159"/>
      <c r="C23" s="338"/>
      <c r="D23" s="338"/>
    </row>
    <row r="24" spans="2:4">
      <c r="B24" s="159"/>
      <c r="C24" s="338"/>
      <c r="D24" s="338"/>
    </row>
    <row r="25" spans="2:4">
      <c r="B25" s="159"/>
      <c r="C25" s="338"/>
      <c r="D25" s="338"/>
    </row>
  </sheetData>
  <sheetProtection algorithmName="SHA-512" hashValue="0Sr5lkQh1VjI8voP5HCYQUEHpGHAZB3x+m71CGo/Z1DmVd5kTWT+zCM9lLOX7JFurH3n7KkxQ5ZQ13LFjiQPDw==" saltValue="F3BWUOiL48rtpzYNWhSeWg==" spinCount="100000" sheet="1" objects="1" scenarios="1" selectLockedCells="1"/>
  <mergeCells count="11">
    <mergeCell ref="B12:B17"/>
    <mergeCell ref="B18:B20"/>
    <mergeCell ref="C18:D20"/>
    <mergeCell ref="C21:D21"/>
    <mergeCell ref="C22:D25"/>
    <mergeCell ref="B9:B11"/>
    <mergeCell ref="C9:D11"/>
    <mergeCell ref="C5:D5"/>
    <mergeCell ref="C6:D6"/>
    <mergeCell ref="B7:B8"/>
    <mergeCell ref="C7:D8"/>
  </mergeCells>
  <phoneticPr fontId="2"/>
  <printOptions horizontalCentered="1"/>
  <pageMargins left="0.70866141732283472" right="0.70866141732283472" top="0.74803149606299213" bottom="0.74803149606299213" header="0.31496062992125984" footer="0.31496062992125984"/>
  <pageSetup paperSize="9" fitToHeight="0" orientation="portrait"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pageSetUpPr fitToPage="1"/>
  </sheetPr>
  <dimension ref="B1:D27"/>
  <sheetViews>
    <sheetView showGridLines="0" showRowColHeaders="0" zoomScaleNormal="100" zoomScaleSheetLayoutView="100" workbookViewId="0"/>
  </sheetViews>
  <sheetFormatPr defaultColWidth="9" defaultRowHeight="13"/>
  <cols>
    <col min="1" max="1" width="1.5" style="98" customWidth="1"/>
    <col min="2" max="2" width="9" style="98"/>
    <col min="3" max="3" width="19.25" style="98" customWidth="1"/>
    <col min="4" max="4" width="51.83203125" style="98" customWidth="1"/>
    <col min="5" max="8" width="9" style="98"/>
    <col min="9" max="14" width="9.08203125" style="98" customWidth="1"/>
    <col min="15" max="16384" width="9" style="98"/>
  </cols>
  <sheetData>
    <row r="1" spans="2:4">
      <c r="B1" s="152"/>
    </row>
    <row r="5" spans="2:4" ht="26.25" customHeight="1">
      <c r="B5" s="97" t="str">
        <f ca="1">RIGHT(CELL("filename",B5),LEN(CELL("filename",B5))-FIND("]",CELL("filename",B5)))</f>
        <v>21</v>
      </c>
      <c r="C5" s="312" t="str">
        <f ca="1">VLOOKUP(INT(B5),点検表入力エリア,3,FALSE)</f>
        <v>高効率換気用ファンの導入</v>
      </c>
      <c r="D5" s="312"/>
    </row>
    <row r="6" spans="2:4">
      <c r="B6" s="186" t="s">
        <v>53</v>
      </c>
      <c r="C6" s="301" t="str">
        <f ca="1">VLOOKUP(INT(B5),点検表入力エリア,2,FALSE)</f>
        <v>換気</v>
      </c>
      <c r="D6" s="301"/>
    </row>
    <row r="7" spans="2:4">
      <c r="B7" s="318" t="s">
        <v>54</v>
      </c>
      <c r="C7" s="315" t="s">
        <v>576</v>
      </c>
      <c r="D7" s="316"/>
    </row>
    <row r="8" spans="2:4">
      <c r="B8" s="318"/>
      <c r="C8" s="313"/>
      <c r="D8" s="314"/>
    </row>
    <row r="9" spans="2:4">
      <c r="B9" s="318"/>
      <c r="C9" s="313"/>
      <c r="D9" s="314"/>
    </row>
    <row r="10" spans="2:4">
      <c r="B10" s="296" t="s">
        <v>55</v>
      </c>
      <c r="C10" s="330" t="s">
        <v>305</v>
      </c>
      <c r="D10" s="308"/>
    </row>
    <row r="11" spans="2:4">
      <c r="B11" s="297"/>
      <c r="C11" s="331"/>
      <c r="D11" s="310"/>
    </row>
    <row r="12" spans="2:4">
      <c r="B12" s="298"/>
      <c r="C12" s="332"/>
      <c r="D12" s="333"/>
    </row>
    <row r="13" spans="2:4" ht="16.5" customHeight="1">
      <c r="B13" s="317" t="s">
        <v>56</v>
      </c>
      <c r="C13" s="99" t="s">
        <v>57</v>
      </c>
      <c r="D13" s="99" t="s">
        <v>58</v>
      </c>
    </row>
    <row r="14" spans="2:4" ht="30" customHeight="1">
      <c r="B14" s="317"/>
      <c r="C14" s="188" t="s">
        <v>526</v>
      </c>
      <c r="D14" s="188" t="s">
        <v>583</v>
      </c>
    </row>
    <row r="15" spans="2:4" ht="30" customHeight="1">
      <c r="B15" s="317"/>
      <c r="C15" s="188" t="s">
        <v>527</v>
      </c>
      <c r="D15" s="188" t="s">
        <v>530</v>
      </c>
    </row>
    <row r="16" spans="2:4" ht="30" customHeight="1">
      <c r="B16" s="317"/>
      <c r="C16" s="188" t="s">
        <v>528</v>
      </c>
      <c r="D16" s="188" t="s">
        <v>531</v>
      </c>
    </row>
    <row r="17" spans="2:4" ht="30" customHeight="1">
      <c r="B17" s="317"/>
      <c r="C17" s="188" t="s">
        <v>529</v>
      </c>
      <c r="D17" s="188" t="s">
        <v>532</v>
      </c>
    </row>
    <row r="18" spans="2:4" ht="30" customHeight="1">
      <c r="B18" s="317"/>
      <c r="C18" s="184" t="s">
        <v>341</v>
      </c>
      <c r="D18" s="184" t="s">
        <v>444</v>
      </c>
    </row>
    <row r="19" spans="2:4" ht="13.5" customHeight="1">
      <c r="B19" s="311" t="s">
        <v>216</v>
      </c>
      <c r="C19" s="327" t="s">
        <v>246</v>
      </c>
      <c r="D19" s="327"/>
    </row>
    <row r="20" spans="2:4">
      <c r="B20" s="311"/>
      <c r="C20" s="327"/>
      <c r="D20" s="327"/>
    </row>
    <row r="21" spans="2:4">
      <c r="B21" s="311"/>
      <c r="C21" s="327"/>
      <c r="D21" s="327"/>
    </row>
    <row r="22" spans="2:4">
      <c r="B22" s="311"/>
      <c r="C22" s="327"/>
      <c r="D22" s="327"/>
    </row>
    <row r="23" spans="2:4">
      <c r="B23" s="100" t="s">
        <v>347</v>
      </c>
      <c r="C23" s="341" t="s">
        <v>577</v>
      </c>
      <c r="D23" s="341"/>
    </row>
    <row r="24" spans="2:4">
      <c r="B24" s="100"/>
      <c r="C24" s="341"/>
      <c r="D24" s="341"/>
    </row>
    <row r="25" spans="2:4">
      <c r="B25" s="100"/>
      <c r="C25" s="341"/>
      <c r="D25" s="341"/>
    </row>
    <row r="26" spans="2:4">
      <c r="B26" s="100"/>
      <c r="C26" s="341"/>
      <c r="D26" s="341"/>
    </row>
    <row r="27" spans="2:4">
      <c r="B27" s="100"/>
      <c r="C27" s="341"/>
      <c r="D27" s="341"/>
    </row>
  </sheetData>
  <sheetProtection algorithmName="SHA-512" hashValue="EDlR3jizxopLtZFbolWMKgjsmsvVkoknysc6f0BPl0fP/MAlez5CpZhy6Zw7fImZX/ARoC9tkBfl0QzEgPw1jA==" saltValue="NNxdwrx6SSx3R6SuZ3M5Kw==" spinCount="100000" sheet="1" objects="1" scenarios="1" selectLockedCells="1"/>
  <mergeCells count="10">
    <mergeCell ref="C23:D27"/>
    <mergeCell ref="B13:B18"/>
    <mergeCell ref="B19:B22"/>
    <mergeCell ref="C19:D22"/>
    <mergeCell ref="C5:D5"/>
    <mergeCell ref="C6:D6"/>
    <mergeCell ref="B7:B9"/>
    <mergeCell ref="C7:D9"/>
    <mergeCell ref="B10:B12"/>
    <mergeCell ref="C10:D12"/>
  </mergeCells>
  <phoneticPr fontId="2"/>
  <printOptions horizontalCentered="1"/>
  <pageMargins left="0.70866141732283472" right="0.70866141732283472" top="0.74803149606299213" bottom="0.74803149606299213" header="0.31496062992125984" footer="0.31496062992125984"/>
  <pageSetup paperSize="9" fitToHeight="0" orientation="portrait"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pageSetUpPr fitToPage="1"/>
  </sheetPr>
  <dimension ref="B1:D32"/>
  <sheetViews>
    <sheetView showGridLines="0" showRowColHeaders="0" zoomScaleNormal="100" zoomScaleSheetLayoutView="100" workbookViewId="0"/>
  </sheetViews>
  <sheetFormatPr defaultColWidth="9" defaultRowHeight="13"/>
  <cols>
    <col min="1" max="1" width="1.5" style="98" customWidth="1"/>
    <col min="2" max="2" width="9" style="98"/>
    <col min="3" max="3" width="19.25" style="98" customWidth="1"/>
    <col min="4" max="4" width="51.83203125" style="98" customWidth="1"/>
    <col min="5" max="8" width="9" style="98"/>
    <col min="9" max="14" width="9.08203125" style="98" customWidth="1"/>
    <col min="15" max="16384" width="9" style="98"/>
  </cols>
  <sheetData>
    <row r="1" spans="2:4">
      <c r="B1" s="152"/>
    </row>
    <row r="5" spans="2:4" ht="26.25" customHeight="1">
      <c r="B5" s="97" t="str">
        <f ca="1">RIGHT(CELL("filename",B5),LEN(CELL("filename",B5))-FIND("]",CELL("filename",B5)))</f>
        <v>22</v>
      </c>
      <c r="C5" s="312" t="str">
        <f ca="1">VLOOKUP(INT(B5),点検表入力エリア,3,FALSE)</f>
        <v>換気風量の抑制</v>
      </c>
      <c r="D5" s="312"/>
    </row>
    <row r="6" spans="2:4">
      <c r="B6" s="186" t="s">
        <v>53</v>
      </c>
      <c r="C6" s="301" t="str">
        <f ca="1">VLOOKUP(INT(B5),点検表入力エリア,2,FALSE)</f>
        <v>換気</v>
      </c>
      <c r="D6" s="301"/>
    </row>
    <row r="7" spans="2:4">
      <c r="B7" s="318" t="s">
        <v>54</v>
      </c>
      <c r="C7" s="369" t="s">
        <v>627</v>
      </c>
      <c r="D7" s="370"/>
    </row>
    <row r="8" spans="2:4">
      <c r="B8" s="318"/>
      <c r="C8" s="371"/>
      <c r="D8" s="372"/>
    </row>
    <row r="9" spans="2:4">
      <c r="B9" s="318"/>
      <c r="C9" s="371"/>
      <c r="D9" s="372"/>
    </row>
    <row r="10" spans="2:4">
      <c r="B10" s="318"/>
      <c r="C10" s="371"/>
      <c r="D10" s="372"/>
    </row>
    <row r="11" spans="2:4">
      <c r="B11" s="318"/>
      <c r="C11" s="371"/>
      <c r="D11" s="372"/>
    </row>
    <row r="12" spans="2:4" ht="284.25" customHeight="1">
      <c r="B12" s="318"/>
      <c r="C12" s="313"/>
      <c r="D12" s="314"/>
    </row>
    <row r="13" spans="2:4">
      <c r="B13" s="296" t="s">
        <v>55</v>
      </c>
      <c r="C13" s="330" t="s">
        <v>499</v>
      </c>
      <c r="D13" s="308"/>
    </row>
    <row r="14" spans="2:4">
      <c r="B14" s="297"/>
      <c r="C14" s="331"/>
      <c r="D14" s="310"/>
    </row>
    <row r="15" spans="2:4">
      <c r="B15" s="298"/>
      <c r="C15" s="332"/>
      <c r="D15" s="333"/>
    </row>
    <row r="16" spans="2:4" ht="16.5" customHeight="1">
      <c r="B16" s="317" t="s">
        <v>56</v>
      </c>
      <c r="C16" s="99" t="s">
        <v>57</v>
      </c>
      <c r="D16" s="99" t="s">
        <v>58</v>
      </c>
    </row>
    <row r="17" spans="2:4" ht="28.5" customHeight="1">
      <c r="B17" s="317"/>
      <c r="C17" s="184" t="s">
        <v>416</v>
      </c>
      <c r="D17" s="184" t="s">
        <v>500</v>
      </c>
    </row>
    <row r="18" spans="2:4" ht="28.5" customHeight="1">
      <c r="B18" s="317"/>
      <c r="C18" s="184" t="s">
        <v>51</v>
      </c>
      <c r="D18" s="184" t="s">
        <v>123</v>
      </c>
    </row>
    <row r="19" spans="2:4" ht="28.5" customHeight="1">
      <c r="B19" s="317"/>
      <c r="C19" s="184" t="s">
        <v>50</v>
      </c>
      <c r="D19" s="184" t="s">
        <v>124</v>
      </c>
    </row>
    <row r="20" spans="2:4" ht="28.5" customHeight="1">
      <c r="B20" s="317"/>
      <c r="C20" s="184" t="s">
        <v>43</v>
      </c>
      <c r="D20" s="184" t="s">
        <v>125</v>
      </c>
    </row>
    <row r="21" spans="2:4" ht="28.5" customHeight="1">
      <c r="B21" s="317"/>
      <c r="C21" s="184" t="s">
        <v>387</v>
      </c>
      <c r="D21" s="184" t="s">
        <v>398</v>
      </c>
    </row>
    <row r="22" spans="2:4">
      <c r="B22" s="311" t="s">
        <v>216</v>
      </c>
      <c r="C22" s="327" t="s">
        <v>304</v>
      </c>
      <c r="D22" s="327"/>
    </row>
    <row r="23" spans="2:4">
      <c r="B23" s="311"/>
      <c r="C23" s="327"/>
      <c r="D23" s="327"/>
    </row>
    <row r="24" spans="2:4">
      <c r="B24" s="311"/>
      <c r="C24" s="327"/>
      <c r="D24" s="327"/>
    </row>
    <row r="25" spans="2:4">
      <c r="B25" s="311"/>
      <c r="C25" s="327"/>
      <c r="D25" s="327"/>
    </row>
    <row r="26" spans="2:4">
      <c r="B26" s="311"/>
      <c r="C26" s="327"/>
      <c r="D26" s="327"/>
    </row>
    <row r="27" spans="2:4">
      <c r="B27" s="311"/>
      <c r="C27" s="327"/>
      <c r="D27" s="327"/>
    </row>
    <row r="28" spans="2:4" ht="32.25" customHeight="1">
      <c r="B28" s="192" t="s">
        <v>211</v>
      </c>
      <c r="C28" s="341" t="s">
        <v>350</v>
      </c>
      <c r="D28" s="341"/>
    </row>
    <row r="29" spans="2:4">
      <c r="B29" s="100" t="s">
        <v>212</v>
      </c>
      <c r="C29" s="341" t="s">
        <v>591</v>
      </c>
      <c r="D29" s="341"/>
    </row>
    <row r="30" spans="2:4">
      <c r="B30" s="100"/>
      <c r="C30" s="341"/>
      <c r="D30" s="341"/>
    </row>
    <row r="31" spans="2:4">
      <c r="B31" s="100"/>
      <c r="C31" s="341"/>
      <c r="D31" s="341"/>
    </row>
    <row r="32" spans="2:4">
      <c r="B32" s="100"/>
      <c r="C32" s="341"/>
      <c r="D32" s="341"/>
    </row>
  </sheetData>
  <sheetProtection algorithmName="SHA-512" hashValue="jIuNcuE2w6ZsioBFdT+bN/k28L43iudqxCJCv2hJmWd+CJlZr94xAPx/USQQtH6TaVtElHDeXbKF2yHt3jRXVg==" saltValue="q1pD56v06VUCur8wPvn1fw==" spinCount="100000" sheet="1" objects="1" scenarios="1" selectLockedCells="1"/>
  <mergeCells count="12">
    <mergeCell ref="B13:B15"/>
    <mergeCell ref="C13:D15"/>
    <mergeCell ref="C5:D5"/>
    <mergeCell ref="C6:D6"/>
    <mergeCell ref="B7:B12"/>
    <mergeCell ref="C7:D11"/>
    <mergeCell ref="C12:D12"/>
    <mergeCell ref="C29:D32"/>
    <mergeCell ref="B16:B21"/>
    <mergeCell ref="B22:B27"/>
    <mergeCell ref="C22:D27"/>
    <mergeCell ref="C28:D28"/>
  </mergeCells>
  <phoneticPr fontId="2"/>
  <printOptions horizontalCentered="1"/>
  <pageMargins left="0.70866141732283472" right="0.70866141732283472" top="0.74803149606299213" bottom="0.74803149606299213" header="0.31496062992125984" footer="0.31496062992125984"/>
  <pageSetup paperSize="9" scale="99" orientation="portrait" verticalDpi="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pageSetUpPr fitToPage="1"/>
  </sheetPr>
  <dimension ref="B1:D27"/>
  <sheetViews>
    <sheetView showGridLines="0" showRowColHeaders="0" zoomScaleNormal="100" zoomScaleSheetLayoutView="100" workbookViewId="0">
      <selection activeCell="B1" sqref="B1"/>
    </sheetView>
  </sheetViews>
  <sheetFormatPr defaultColWidth="9" defaultRowHeight="13"/>
  <cols>
    <col min="1" max="1" width="1.5" style="98" customWidth="1"/>
    <col min="2" max="2" width="9" style="98"/>
    <col min="3" max="3" width="18.33203125" style="98" customWidth="1"/>
    <col min="4" max="4" width="52.75" style="98" customWidth="1"/>
    <col min="5" max="8" width="9" style="98"/>
    <col min="9" max="14" width="9.08203125" style="98" customWidth="1"/>
    <col min="15" max="16384" width="9" style="98"/>
  </cols>
  <sheetData>
    <row r="1" spans="2:4">
      <c r="B1" s="152"/>
    </row>
    <row r="5" spans="2:4" ht="26.25" customHeight="1">
      <c r="B5" s="97" t="str">
        <f ca="1">RIGHT(CELL("filename",B5),LEN(CELL("filename",B5))-FIND("]",CELL("filename",B5)))</f>
        <v>23</v>
      </c>
      <c r="C5" s="312" t="str">
        <f ca="1">VLOOKUP(INT(B5),点検表入力エリア,3,FALSE)</f>
        <v>高効率照明器具の導入</v>
      </c>
      <c r="D5" s="312"/>
    </row>
    <row r="6" spans="2:4" ht="20.25" customHeight="1">
      <c r="B6" s="186" t="s">
        <v>53</v>
      </c>
      <c r="C6" s="301" t="str">
        <f ca="1">VLOOKUP(INT(B5),点検表入力エリア,2,FALSE)</f>
        <v>照明</v>
      </c>
      <c r="D6" s="301"/>
    </row>
    <row r="7" spans="2:4">
      <c r="B7" s="318" t="s">
        <v>54</v>
      </c>
      <c r="C7" s="315" t="s">
        <v>356</v>
      </c>
      <c r="D7" s="316"/>
    </row>
    <row r="8" spans="2:4">
      <c r="B8" s="318"/>
      <c r="C8" s="313"/>
      <c r="D8" s="314"/>
    </row>
    <row r="9" spans="2:4">
      <c r="B9" s="296" t="s">
        <v>55</v>
      </c>
      <c r="C9" s="330" t="s">
        <v>521</v>
      </c>
      <c r="D9" s="308"/>
    </row>
    <row r="10" spans="2:4">
      <c r="B10" s="297"/>
      <c r="C10" s="331"/>
      <c r="D10" s="310"/>
    </row>
    <row r="11" spans="2:4">
      <c r="B11" s="298"/>
      <c r="C11" s="332"/>
      <c r="D11" s="333"/>
    </row>
    <row r="12" spans="2:4" ht="16.5" customHeight="1">
      <c r="B12" s="317" t="s">
        <v>56</v>
      </c>
      <c r="C12" s="99" t="s">
        <v>57</v>
      </c>
      <c r="D12" s="99" t="s">
        <v>58</v>
      </c>
    </row>
    <row r="13" spans="2:4" ht="28.5" customHeight="1">
      <c r="B13" s="317"/>
      <c r="C13" s="188" t="s">
        <v>360</v>
      </c>
      <c r="D13" s="188" t="s">
        <v>498</v>
      </c>
    </row>
    <row r="14" spans="2:4" ht="28.5" customHeight="1">
      <c r="B14" s="317"/>
      <c r="C14" s="188" t="s">
        <v>47</v>
      </c>
      <c r="D14" s="188" t="s">
        <v>357</v>
      </c>
    </row>
    <row r="15" spans="2:4" ht="28.5" customHeight="1">
      <c r="B15" s="317"/>
      <c r="C15" s="188" t="s">
        <v>45</v>
      </c>
      <c r="D15" s="188" t="s">
        <v>358</v>
      </c>
    </row>
    <row r="16" spans="2:4" ht="28.5" customHeight="1">
      <c r="B16" s="317"/>
      <c r="C16" s="188" t="s">
        <v>49</v>
      </c>
      <c r="D16" s="188" t="s">
        <v>359</v>
      </c>
    </row>
    <row r="17" spans="2:4" ht="28.5" customHeight="1">
      <c r="B17" s="317"/>
      <c r="C17" s="184" t="s">
        <v>556</v>
      </c>
      <c r="D17" s="188" t="s">
        <v>392</v>
      </c>
    </row>
    <row r="18" spans="2:4">
      <c r="B18" s="311" t="s">
        <v>216</v>
      </c>
      <c r="C18" s="327" t="s">
        <v>246</v>
      </c>
      <c r="D18" s="327"/>
    </row>
    <row r="19" spans="2:4">
      <c r="B19" s="311"/>
      <c r="C19" s="327"/>
      <c r="D19" s="327"/>
    </row>
    <row r="20" spans="2:4">
      <c r="B20" s="311"/>
      <c r="C20" s="327"/>
      <c r="D20" s="327"/>
    </row>
    <row r="21" spans="2:4">
      <c r="B21" s="311"/>
      <c r="C21" s="327"/>
      <c r="D21" s="327"/>
    </row>
    <row r="22" spans="2:4" ht="13.5" customHeight="1">
      <c r="B22" s="156" t="s">
        <v>354</v>
      </c>
      <c r="C22" s="368" t="s">
        <v>537</v>
      </c>
      <c r="D22" s="368"/>
    </row>
    <row r="23" spans="2:4" ht="13.5" customHeight="1">
      <c r="B23" s="156"/>
      <c r="C23" s="338"/>
      <c r="D23" s="338"/>
    </row>
    <row r="24" spans="2:4">
      <c r="B24" s="156" t="s">
        <v>355</v>
      </c>
      <c r="C24" s="338" t="s">
        <v>361</v>
      </c>
      <c r="D24" s="338"/>
    </row>
    <row r="25" spans="2:4">
      <c r="B25" s="100"/>
      <c r="C25" s="338"/>
      <c r="D25" s="338"/>
    </row>
    <row r="26" spans="2:4">
      <c r="B26" s="100"/>
      <c r="C26" s="341"/>
      <c r="D26" s="341"/>
    </row>
    <row r="27" spans="2:4">
      <c r="B27" s="100"/>
      <c r="C27" s="341"/>
      <c r="D27" s="341"/>
    </row>
  </sheetData>
  <sheetProtection algorithmName="SHA-512" hashValue="HERy7c1ileGvk1gW3Fnjq2fvSXKwiUR/mBT/INbP+wCh3glB0fvhHgim1AH0rF/Me3gUip0LFyhOWpdXx95Mqg==" saltValue="q8XcgaVK1d+JiR+ECsvokQ==" spinCount="100000" sheet="1" objects="1" scenarios="1" selectLockedCells="1"/>
  <mergeCells count="13">
    <mergeCell ref="B9:B11"/>
    <mergeCell ref="C9:D11"/>
    <mergeCell ref="C5:D5"/>
    <mergeCell ref="C6:D6"/>
    <mergeCell ref="B7:B8"/>
    <mergeCell ref="C7:D8"/>
    <mergeCell ref="C26:D26"/>
    <mergeCell ref="C27:D27"/>
    <mergeCell ref="B12:B17"/>
    <mergeCell ref="B18:B21"/>
    <mergeCell ref="C18:D21"/>
    <mergeCell ref="C24:D25"/>
    <mergeCell ref="C22:D23"/>
  </mergeCells>
  <phoneticPr fontId="2"/>
  <printOptions horizontalCentered="1"/>
  <pageMargins left="0.70866141732283472" right="0.70866141732283472" top="0.74803149606299213" bottom="0.74803149606299213" header="0.31496062992125984" footer="0.31496062992125984"/>
  <pageSetup paperSize="9" fitToHeight="0" orientation="portrait" verticalDpi="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pageSetUpPr fitToPage="1"/>
  </sheetPr>
  <dimension ref="B1:D27"/>
  <sheetViews>
    <sheetView showGridLines="0" showRowColHeaders="0" zoomScaleNormal="100" zoomScaleSheetLayoutView="100" workbookViewId="0"/>
  </sheetViews>
  <sheetFormatPr defaultColWidth="9" defaultRowHeight="13"/>
  <cols>
    <col min="1" max="1" width="1.5" style="98" customWidth="1"/>
    <col min="2" max="2" width="9" style="98"/>
    <col min="3" max="3" width="19.25" style="98" customWidth="1"/>
    <col min="4" max="4" width="52" style="98" customWidth="1"/>
    <col min="5" max="8" width="9" style="98"/>
    <col min="9" max="14" width="9.08203125" style="98" customWidth="1"/>
    <col min="15" max="16384" width="9" style="98"/>
  </cols>
  <sheetData>
    <row r="1" spans="2:4">
      <c r="B1" s="152"/>
    </row>
    <row r="5" spans="2:4" ht="26.25" customHeight="1">
      <c r="B5" s="97" t="str">
        <f ca="1">RIGHT(CELL("filename",B5),LEN(CELL("filename",B5))-FIND("]",CELL("filename",B5)))</f>
        <v>24</v>
      </c>
      <c r="C5" s="312" t="str">
        <f ca="1">VLOOKUP(INT(B5),点検表入力エリア,3,FALSE)</f>
        <v>照度条件の緩和</v>
      </c>
      <c r="D5" s="312"/>
    </row>
    <row r="6" spans="2:4">
      <c r="B6" s="186" t="s">
        <v>53</v>
      </c>
      <c r="C6" s="301" t="str">
        <f ca="1">VLOOKUP(INT(B5),点検表入力エリア,2,FALSE)</f>
        <v>照明</v>
      </c>
      <c r="D6" s="301"/>
    </row>
    <row r="7" spans="2:4">
      <c r="B7" s="318" t="s">
        <v>54</v>
      </c>
      <c r="C7" s="315" t="s">
        <v>362</v>
      </c>
      <c r="D7" s="316"/>
    </row>
    <row r="8" spans="2:4">
      <c r="B8" s="318"/>
      <c r="C8" s="313"/>
      <c r="D8" s="314"/>
    </row>
    <row r="9" spans="2:4">
      <c r="B9" s="296" t="s">
        <v>55</v>
      </c>
      <c r="C9" s="330" t="s">
        <v>497</v>
      </c>
      <c r="D9" s="308"/>
    </row>
    <row r="10" spans="2:4">
      <c r="B10" s="298"/>
      <c r="C10" s="332"/>
      <c r="D10" s="333"/>
    </row>
    <row r="11" spans="2:4" ht="16.5" customHeight="1">
      <c r="B11" s="317" t="s">
        <v>56</v>
      </c>
      <c r="C11" s="99" t="s">
        <v>57</v>
      </c>
      <c r="D11" s="99" t="s">
        <v>58</v>
      </c>
    </row>
    <row r="12" spans="2:4" ht="42" customHeight="1">
      <c r="B12" s="317"/>
      <c r="C12" s="188" t="s">
        <v>363</v>
      </c>
      <c r="D12" s="213" t="s">
        <v>607</v>
      </c>
    </row>
    <row r="13" spans="2:4" ht="42" customHeight="1">
      <c r="B13" s="317"/>
      <c r="C13" s="188" t="s">
        <v>391</v>
      </c>
      <c r="D13" s="213" t="s">
        <v>608</v>
      </c>
    </row>
    <row r="14" spans="2:4" ht="42" customHeight="1">
      <c r="B14" s="317"/>
      <c r="C14" s="188" t="s">
        <v>364</v>
      </c>
      <c r="D14" s="213" t="s">
        <v>609</v>
      </c>
    </row>
    <row r="15" spans="2:4" ht="42" customHeight="1">
      <c r="B15" s="317"/>
      <c r="C15" s="188" t="s">
        <v>365</v>
      </c>
      <c r="D15" s="213" t="s">
        <v>610</v>
      </c>
    </row>
    <row r="16" spans="2:4" ht="42" customHeight="1">
      <c r="B16" s="317"/>
      <c r="C16" s="184" t="s">
        <v>556</v>
      </c>
      <c r="D16" s="213" t="s">
        <v>611</v>
      </c>
    </row>
    <row r="17" spans="2:4">
      <c r="B17" s="311" t="s">
        <v>216</v>
      </c>
      <c r="C17" s="327" t="s">
        <v>366</v>
      </c>
      <c r="D17" s="327"/>
    </row>
    <row r="18" spans="2:4">
      <c r="B18" s="311"/>
      <c r="C18" s="327"/>
      <c r="D18" s="327"/>
    </row>
    <row r="19" spans="2:4">
      <c r="B19" s="311"/>
      <c r="C19" s="327"/>
      <c r="D19" s="327"/>
    </row>
    <row r="20" spans="2:4">
      <c r="B20" s="311"/>
      <c r="C20" s="327"/>
      <c r="D20" s="327"/>
    </row>
    <row r="21" spans="2:4">
      <c r="B21" s="311"/>
      <c r="C21" s="327"/>
      <c r="D21" s="327"/>
    </row>
    <row r="22" spans="2:4" ht="14.25" customHeight="1">
      <c r="B22" s="311"/>
      <c r="C22" s="327"/>
      <c r="D22" s="327"/>
    </row>
    <row r="23" spans="2:4" ht="14.25" customHeight="1">
      <c r="B23" s="311"/>
      <c r="C23" s="327"/>
      <c r="D23" s="327"/>
    </row>
    <row r="24" spans="2:4">
      <c r="B24" s="156" t="s">
        <v>236</v>
      </c>
      <c r="C24" s="368" t="s">
        <v>537</v>
      </c>
      <c r="D24" s="368"/>
    </row>
    <row r="25" spans="2:4">
      <c r="B25" s="156"/>
      <c r="C25" s="338"/>
      <c r="D25" s="338"/>
    </row>
    <row r="26" spans="2:4">
      <c r="B26" s="100"/>
      <c r="C26" s="341"/>
      <c r="D26" s="341"/>
    </row>
    <row r="27" spans="2:4">
      <c r="B27" s="100"/>
      <c r="C27" s="341"/>
      <c r="D27" s="341"/>
    </row>
  </sheetData>
  <sheetProtection algorithmName="SHA-512" hashValue="+zAXIPlpyVThCl4dTWprIHHJgHiijzU80roolt879JTld9KqU+yp0mzT6KNtAPC4OG7m0gCl3Vv9Jd5zNtCm2Q==" saltValue="dd/68K0toeuH1wfKlb93kw==" spinCount="100000" sheet="1" objects="1" scenarios="1" selectLockedCells="1"/>
  <mergeCells count="12">
    <mergeCell ref="B9:B10"/>
    <mergeCell ref="C9:D10"/>
    <mergeCell ref="C5:D5"/>
    <mergeCell ref="C6:D6"/>
    <mergeCell ref="B7:B8"/>
    <mergeCell ref="C7:D8"/>
    <mergeCell ref="C26:D26"/>
    <mergeCell ref="C27:D27"/>
    <mergeCell ref="B11:B16"/>
    <mergeCell ref="B17:B23"/>
    <mergeCell ref="C17:D23"/>
    <mergeCell ref="C24:D25"/>
  </mergeCells>
  <phoneticPr fontId="2"/>
  <printOptions horizontalCentered="1"/>
  <pageMargins left="0.70866141732283472" right="0.70866141732283472" top="0.74803149606299213" bottom="0.74803149606299213" header="0.31496062992125984" footer="0.31496062992125984"/>
  <pageSetup paperSize="9" scale="96" orientation="portrait" verticalDpi="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pageSetUpPr fitToPage="1"/>
  </sheetPr>
  <dimension ref="B1:D28"/>
  <sheetViews>
    <sheetView showGridLines="0" showRowColHeaders="0" zoomScaleNormal="100" zoomScaleSheetLayoutView="100" workbookViewId="0"/>
  </sheetViews>
  <sheetFormatPr defaultColWidth="9" defaultRowHeight="13"/>
  <cols>
    <col min="1" max="1" width="1.5" style="98" customWidth="1"/>
    <col min="2" max="2" width="9" style="98"/>
    <col min="3" max="3" width="19.25" style="98" customWidth="1"/>
    <col min="4" max="4" width="51.83203125" style="98" customWidth="1"/>
    <col min="5" max="8" width="9" style="98"/>
    <col min="9" max="14" width="9.08203125" style="98" customWidth="1"/>
    <col min="15" max="16384" width="9" style="98"/>
  </cols>
  <sheetData>
    <row r="1" spans="2:4">
      <c r="B1" s="152"/>
    </row>
    <row r="5" spans="2:4" ht="26.25" customHeight="1">
      <c r="B5" s="97" t="str">
        <f ca="1">RIGHT(CELL("filename",B5),LEN(CELL("filename",B5))-FIND("]",CELL("filename",B5)))</f>
        <v>25</v>
      </c>
      <c r="C5" s="312" t="str">
        <f ca="1">VLOOKUP(INT(B5),点検表入力エリア,3,FALSE)</f>
        <v>高効率ポンプの導入</v>
      </c>
      <c r="D5" s="312"/>
    </row>
    <row r="6" spans="2:4">
      <c r="B6" s="186" t="s">
        <v>53</v>
      </c>
      <c r="C6" s="301" t="str">
        <f ca="1">VLOOKUP(INT(B5),点検表入力エリア,2,FALSE)</f>
        <v>ポンプ</v>
      </c>
      <c r="D6" s="301"/>
    </row>
    <row r="7" spans="2:4">
      <c r="B7" s="318" t="s">
        <v>54</v>
      </c>
      <c r="C7" s="315" t="s">
        <v>237</v>
      </c>
      <c r="D7" s="316"/>
    </row>
    <row r="8" spans="2:4">
      <c r="B8" s="318"/>
      <c r="C8" s="313"/>
      <c r="D8" s="314"/>
    </row>
    <row r="9" spans="2:4">
      <c r="B9" s="318"/>
      <c r="C9" s="313"/>
      <c r="D9" s="314"/>
    </row>
    <row r="10" spans="2:4">
      <c r="B10" s="318"/>
      <c r="C10" s="313"/>
      <c r="D10" s="314"/>
    </row>
    <row r="11" spans="2:4">
      <c r="B11" s="296" t="s">
        <v>55</v>
      </c>
      <c r="C11" s="330" t="s">
        <v>496</v>
      </c>
      <c r="D11" s="308"/>
    </row>
    <row r="12" spans="2:4">
      <c r="B12" s="297"/>
      <c r="C12" s="331"/>
      <c r="D12" s="310"/>
    </row>
    <row r="13" spans="2:4">
      <c r="B13" s="298"/>
      <c r="C13" s="332"/>
      <c r="D13" s="333"/>
    </row>
    <row r="14" spans="2:4" ht="16.5" customHeight="1">
      <c r="B14" s="317" t="s">
        <v>56</v>
      </c>
      <c r="C14" s="99" t="s">
        <v>57</v>
      </c>
      <c r="D14" s="99" t="s">
        <v>58</v>
      </c>
    </row>
    <row r="15" spans="2:4" ht="30" customHeight="1">
      <c r="B15" s="317"/>
      <c r="C15" s="188" t="s">
        <v>526</v>
      </c>
      <c r="D15" s="188" t="s">
        <v>583</v>
      </c>
    </row>
    <row r="16" spans="2:4" ht="30" customHeight="1">
      <c r="B16" s="317"/>
      <c r="C16" s="188" t="s">
        <v>527</v>
      </c>
      <c r="D16" s="188" t="s">
        <v>530</v>
      </c>
    </row>
    <row r="17" spans="2:4" ht="30" customHeight="1">
      <c r="B17" s="317"/>
      <c r="C17" s="188" t="s">
        <v>528</v>
      </c>
      <c r="D17" s="188" t="s">
        <v>531</v>
      </c>
    </row>
    <row r="18" spans="2:4" ht="30" customHeight="1">
      <c r="B18" s="317"/>
      <c r="C18" s="188" t="s">
        <v>529</v>
      </c>
      <c r="D18" s="188" t="s">
        <v>532</v>
      </c>
    </row>
    <row r="19" spans="2:4" ht="30" customHeight="1">
      <c r="B19" s="317"/>
      <c r="C19" s="184" t="s">
        <v>341</v>
      </c>
      <c r="D19" s="184" t="s">
        <v>444</v>
      </c>
    </row>
    <row r="20" spans="2:4" ht="13.5" customHeight="1">
      <c r="B20" s="311" t="s">
        <v>216</v>
      </c>
      <c r="C20" s="330" t="s">
        <v>246</v>
      </c>
      <c r="D20" s="308"/>
    </row>
    <row r="21" spans="2:4">
      <c r="B21" s="311"/>
      <c r="C21" s="331"/>
      <c r="D21" s="310"/>
    </row>
    <row r="22" spans="2:4">
      <c r="B22" s="311"/>
      <c r="C22" s="331"/>
      <c r="D22" s="310"/>
    </row>
    <row r="23" spans="2:4">
      <c r="B23" s="311"/>
      <c r="C23" s="332"/>
      <c r="D23" s="333"/>
    </row>
    <row r="24" spans="2:4">
      <c r="B24" s="192" t="s">
        <v>367</v>
      </c>
      <c r="C24" s="341" t="s">
        <v>575</v>
      </c>
      <c r="D24" s="341"/>
    </row>
    <row r="25" spans="2:4">
      <c r="B25" s="100"/>
      <c r="C25" s="341"/>
      <c r="D25" s="341"/>
    </row>
    <row r="26" spans="2:4">
      <c r="B26" s="100"/>
      <c r="C26" s="341"/>
      <c r="D26" s="341"/>
    </row>
    <row r="27" spans="2:4">
      <c r="B27" s="100"/>
      <c r="C27" s="341"/>
      <c r="D27" s="341"/>
    </row>
    <row r="28" spans="2:4">
      <c r="B28" s="100"/>
      <c r="C28" s="341"/>
      <c r="D28" s="341"/>
    </row>
  </sheetData>
  <sheetProtection algorithmName="SHA-512" hashValue="0ZnkAbqJB9Q9BhGmR7cpN+H3Vctgu1XVhZG2BCY6eg5gwWbUBtt/elE1V1cRXoQH6coDlN7p/8K0KDW3pF7rfg==" saltValue="0JqMFZ2f3hPR0OOoMyyF6Q==" spinCount="100000" sheet="1" objects="1" scenarios="1" selectLockedCells="1"/>
  <mergeCells count="10">
    <mergeCell ref="C24:D28"/>
    <mergeCell ref="B14:B19"/>
    <mergeCell ref="B20:B23"/>
    <mergeCell ref="C20:D23"/>
    <mergeCell ref="C5:D5"/>
    <mergeCell ref="C6:D6"/>
    <mergeCell ref="B7:B10"/>
    <mergeCell ref="C7:D10"/>
    <mergeCell ref="B11:B13"/>
    <mergeCell ref="C11:D13"/>
  </mergeCells>
  <phoneticPr fontId="2"/>
  <printOptions horizontalCentered="1"/>
  <pageMargins left="0.70866141732283472" right="0.70866141732283472" top="0.74803149606299213" bottom="0.74803149606299213" header="0.31496062992125984" footer="0.31496062992125984"/>
  <pageSetup paperSize="9" fitToHeight="0" orientation="portrait" verticalDpi="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pageSetUpPr fitToPage="1"/>
  </sheetPr>
  <dimension ref="B1:D29"/>
  <sheetViews>
    <sheetView showGridLines="0" showRowColHeaders="0" zoomScaleNormal="100" zoomScaleSheetLayoutView="100" workbookViewId="0">
      <selection activeCell="B1" sqref="B1"/>
    </sheetView>
  </sheetViews>
  <sheetFormatPr defaultColWidth="9" defaultRowHeight="13"/>
  <cols>
    <col min="1" max="1" width="1.5" style="98" customWidth="1"/>
    <col min="2" max="2" width="9" style="98"/>
    <col min="3" max="3" width="19.25" style="98" customWidth="1"/>
    <col min="4" max="4" width="51.83203125" style="98" customWidth="1"/>
    <col min="5" max="8" width="9" style="98"/>
    <col min="9" max="14" width="9.08203125" style="98" customWidth="1"/>
    <col min="15" max="16384" width="9" style="98"/>
  </cols>
  <sheetData>
    <row r="1" spans="2:4">
      <c r="B1" s="152"/>
    </row>
    <row r="5" spans="2:4" ht="26.25" customHeight="1">
      <c r="B5" s="97" t="str">
        <f ca="1">RIGHT(CELL("filename",B5),LEN(CELL("filename",B5))-FIND("]",CELL("filename",B5)))</f>
        <v>26</v>
      </c>
      <c r="C5" s="312" t="str">
        <f ca="1">VLOOKUP(INT(B5),点検表入力エリア,3,FALSE)</f>
        <v>ポンプの台数制御・インバータ制御の導入</v>
      </c>
      <c r="D5" s="312"/>
    </row>
    <row r="6" spans="2:4">
      <c r="B6" s="186" t="s">
        <v>53</v>
      </c>
      <c r="C6" s="301" t="str">
        <f ca="1">VLOOKUP(INT(B5),点検表入力エリア,2,FALSE)</f>
        <v>ポンプ</v>
      </c>
      <c r="D6" s="301"/>
    </row>
    <row r="7" spans="2:4">
      <c r="B7" s="318" t="s">
        <v>54</v>
      </c>
      <c r="C7" s="315" t="s">
        <v>247</v>
      </c>
      <c r="D7" s="316"/>
    </row>
    <row r="8" spans="2:4">
      <c r="B8" s="318"/>
      <c r="C8" s="313"/>
      <c r="D8" s="314"/>
    </row>
    <row r="9" spans="2:4">
      <c r="B9" s="318"/>
      <c r="C9" s="313"/>
      <c r="D9" s="314"/>
    </row>
    <row r="10" spans="2:4" ht="82.5" customHeight="1">
      <c r="B10" s="318"/>
      <c r="C10" s="313"/>
      <c r="D10" s="314"/>
    </row>
    <row r="11" spans="2:4">
      <c r="B11" s="296" t="s">
        <v>55</v>
      </c>
      <c r="C11" s="330" t="s">
        <v>492</v>
      </c>
      <c r="D11" s="308"/>
    </row>
    <row r="12" spans="2:4">
      <c r="B12" s="297"/>
      <c r="C12" s="331"/>
      <c r="D12" s="310"/>
    </row>
    <row r="13" spans="2:4">
      <c r="B13" s="298"/>
      <c r="C13" s="332"/>
      <c r="D13" s="333"/>
    </row>
    <row r="14" spans="2:4" ht="16.5" customHeight="1">
      <c r="B14" s="375" t="s">
        <v>56</v>
      </c>
      <c r="C14" s="99" t="s">
        <v>57</v>
      </c>
      <c r="D14" s="99" t="s">
        <v>58</v>
      </c>
    </row>
    <row r="15" spans="2:4" ht="28.5" customHeight="1">
      <c r="B15" s="376"/>
      <c r="C15" s="188" t="s">
        <v>363</v>
      </c>
      <c r="D15" s="184" t="s">
        <v>493</v>
      </c>
    </row>
    <row r="16" spans="2:4" ht="28.5" customHeight="1">
      <c r="B16" s="376"/>
      <c r="C16" s="188" t="s">
        <v>391</v>
      </c>
      <c r="D16" s="184" t="s">
        <v>127</v>
      </c>
    </row>
    <row r="17" spans="2:4" ht="28.5" customHeight="1">
      <c r="B17" s="376"/>
      <c r="C17" s="188" t="s">
        <v>364</v>
      </c>
      <c r="D17" s="184" t="s">
        <v>128</v>
      </c>
    </row>
    <row r="18" spans="2:4" ht="28.5" customHeight="1">
      <c r="B18" s="376"/>
      <c r="C18" s="188" t="s">
        <v>365</v>
      </c>
      <c r="D18" s="184" t="s">
        <v>129</v>
      </c>
    </row>
    <row r="19" spans="2:4" ht="46.5" customHeight="1">
      <c r="B19" s="376"/>
      <c r="C19" s="184" t="s">
        <v>556</v>
      </c>
      <c r="D19" s="184" t="s">
        <v>494</v>
      </c>
    </row>
    <row r="20" spans="2:4" ht="38.25" customHeight="1">
      <c r="B20" s="377"/>
      <c r="C20" s="210" t="s">
        <v>48</v>
      </c>
      <c r="D20" s="212" t="s">
        <v>605</v>
      </c>
    </row>
    <row r="21" spans="2:4">
      <c r="B21" s="311" t="s">
        <v>216</v>
      </c>
      <c r="C21" s="327" t="s">
        <v>495</v>
      </c>
      <c r="D21" s="327"/>
    </row>
    <row r="22" spans="2:4">
      <c r="B22" s="311"/>
      <c r="C22" s="327"/>
      <c r="D22" s="327"/>
    </row>
    <row r="23" spans="2:4">
      <c r="B23" s="311"/>
      <c r="C23" s="327"/>
      <c r="D23" s="327"/>
    </row>
    <row r="24" spans="2:4">
      <c r="B24" s="311"/>
      <c r="C24" s="327"/>
      <c r="D24" s="327"/>
    </row>
    <row r="25" spans="2:4">
      <c r="B25" s="192" t="s">
        <v>211</v>
      </c>
      <c r="C25" s="373" t="s">
        <v>469</v>
      </c>
      <c r="D25" s="373"/>
    </row>
    <row r="26" spans="2:4">
      <c r="B26" s="209"/>
      <c r="C26" s="374"/>
      <c r="D26" s="374"/>
    </row>
    <row r="27" spans="2:4">
      <c r="B27" s="192" t="s">
        <v>248</v>
      </c>
      <c r="C27" s="341" t="s">
        <v>592</v>
      </c>
      <c r="D27" s="341"/>
    </row>
    <row r="28" spans="2:4">
      <c r="C28" s="341"/>
      <c r="D28" s="341"/>
    </row>
    <row r="29" spans="2:4">
      <c r="C29" s="341"/>
      <c r="D29" s="341"/>
    </row>
  </sheetData>
  <sheetProtection algorithmName="SHA-512" hashValue="AQrQgXScmVN8GLy44hApqp8WidEmHg/a1jA/CadGShCf+1w8kt5agghxv6+EZL2+u98dIxjnx9Um2lE7hOIwlw==" saltValue="zMkW5OSWBN4ASYqeMl51Pg==" spinCount="100000" sheet="1" objects="1" scenarios="1" selectLockedCells="1"/>
  <mergeCells count="12">
    <mergeCell ref="B11:B13"/>
    <mergeCell ref="C11:D13"/>
    <mergeCell ref="C5:D5"/>
    <mergeCell ref="C6:D6"/>
    <mergeCell ref="B7:B10"/>
    <mergeCell ref="C7:D9"/>
    <mergeCell ref="C10:D10"/>
    <mergeCell ref="C27:D29"/>
    <mergeCell ref="B21:B24"/>
    <mergeCell ref="C21:D24"/>
    <mergeCell ref="C25:D26"/>
    <mergeCell ref="B14:B20"/>
  </mergeCells>
  <phoneticPr fontId="2"/>
  <printOptions horizontalCentered="1"/>
  <pageMargins left="0.70866141732283472" right="0.70866141732283472" top="0.74803149606299213" bottom="0.74803149606299213" header="0.31496062992125984" footer="0.31496062992125984"/>
  <pageSetup paperSize="9" fitToHeight="0"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FM59"/>
  <sheetViews>
    <sheetView zoomScaleNormal="100" zoomScaleSheetLayoutView="100" workbookViewId="0">
      <selection activeCell="H31" sqref="H31"/>
    </sheetView>
  </sheetViews>
  <sheetFormatPr defaultColWidth="9" defaultRowHeight="18"/>
  <cols>
    <col min="1" max="5" width="8.83203125" style="113" customWidth="1"/>
    <col min="6" max="6" width="8.83203125" style="130" customWidth="1"/>
    <col min="7" max="8" width="8.83203125" style="113" customWidth="1"/>
    <col min="9" max="123" width="8.83203125" style="6" customWidth="1"/>
    <col min="124" max="16384" width="9" style="6"/>
  </cols>
  <sheetData>
    <row r="1" spans="1:169" s="107" customFormat="1" ht="11.5">
      <c r="A1" s="106" t="s">
        <v>2</v>
      </c>
      <c r="B1" s="106" t="s">
        <v>3</v>
      </c>
      <c r="C1" s="106" t="s">
        <v>201</v>
      </c>
      <c r="D1" s="106" t="s">
        <v>202</v>
      </c>
      <c r="E1" s="106" t="s">
        <v>287</v>
      </c>
      <c r="F1" s="106" t="s">
        <v>288</v>
      </c>
      <c r="G1" s="106" t="s">
        <v>286</v>
      </c>
      <c r="H1" s="106" t="s">
        <v>187</v>
      </c>
      <c r="I1" s="106" t="s">
        <v>34</v>
      </c>
      <c r="J1" s="106" t="s">
        <v>168</v>
      </c>
      <c r="K1" s="106" t="s">
        <v>283</v>
      </c>
      <c r="L1" s="106" t="s">
        <v>284</v>
      </c>
      <c r="M1" s="106" t="s">
        <v>44</v>
      </c>
      <c r="N1" s="106" t="s">
        <v>10</v>
      </c>
      <c r="O1" s="106" t="s">
        <v>167</v>
      </c>
      <c r="P1" s="106" t="s">
        <v>37</v>
      </c>
      <c r="Q1" s="106" t="s">
        <v>38</v>
      </c>
      <c r="R1" s="106" t="s">
        <v>126</v>
      </c>
      <c r="S1" s="106" t="s">
        <v>189</v>
      </c>
      <c r="T1" s="106" t="s">
        <v>632</v>
      </c>
      <c r="U1" s="106" t="s">
        <v>234</v>
      </c>
      <c r="V1" s="106" t="s">
        <v>187</v>
      </c>
      <c r="W1" s="106" t="s">
        <v>34</v>
      </c>
      <c r="X1" s="106" t="s">
        <v>168</v>
      </c>
      <c r="Y1" s="106" t="s">
        <v>283</v>
      </c>
      <c r="Z1" s="106" t="s">
        <v>284</v>
      </c>
      <c r="AA1" s="106" t="s">
        <v>44</v>
      </c>
      <c r="AB1" s="106" t="s">
        <v>10</v>
      </c>
      <c r="AC1" s="106" t="s">
        <v>167</v>
      </c>
      <c r="AD1" s="106" t="s">
        <v>37</v>
      </c>
      <c r="AE1" s="106" t="s">
        <v>38</v>
      </c>
      <c r="AF1" s="106" t="s">
        <v>126</v>
      </c>
      <c r="AG1" s="106" t="s">
        <v>189</v>
      </c>
      <c r="AH1" s="106" t="s">
        <v>632</v>
      </c>
      <c r="AI1" s="106" t="s">
        <v>234</v>
      </c>
      <c r="AJ1" s="179">
        <v>1</v>
      </c>
      <c r="AK1" s="179">
        <v>2</v>
      </c>
      <c r="AL1" s="179">
        <v>3</v>
      </c>
      <c r="AM1" s="179">
        <v>4</v>
      </c>
      <c r="AN1" s="179">
        <v>5</v>
      </c>
      <c r="AO1" s="179">
        <v>6</v>
      </c>
      <c r="AP1" s="179">
        <v>7</v>
      </c>
      <c r="AQ1" s="179">
        <v>8</v>
      </c>
      <c r="AR1" s="179">
        <v>9</v>
      </c>
      <c r="AS1" s="179">
        <v>10</v>
      </c>
      <c r="AT1" s="179" t="s">
        <v>447</v>
      </c>
      <c r="AU1" s="179">
        <v>1</v>
      </c>
      <c r="AV1" s="179">
        <v>2</v>
      </c>
      <c r="AW1" s="179">
        <v>3</v>
      </c>
      <c r="AX1" s="179">
        <v>4</v>
      </c>
      <c r="AY1" s="179">
        <v>5</v>
      </c>
      <c r="AZ1" s="179">
        <v>6</v>
      </c>
      <c r="BA1" s="179">
        <v>7</v>
      </c>
      <c r="BB1" s="179">
        <v>8</v>
      </c>
      <c r="BC1" s="179">
        <v>9</v>
      </c>
      <c r="BD1" s="179">
        <v>10</v>
      </c>
      <c r="BE1" s="179">
        <v>11</v>
      </c>
      <c r="BF1" s="179">
        <v>12</v>
      </c>
      <c r="BG1" s="179">
        <v>13</v>
      </c>
      <c r="BH1" s="179">
        <v>14</v>
      </c>
      <c r="BI1" s="179">
        <v>15</v>
      </c>
      <c r="BJ1" s="179">
        <v>16</v>
      </c>
      <c r="BK1" s="179">
        <v>17</v>
      </c>
      <c r="BL1" s="179">
        <v>18</v>
      </c>
      <c r="BM1" s="179">
        <v>19</v>
      </c>
      <c r="BN1" s="179">
        <v>20</v>
      </c>
      <c r="BO1" s="179" t="s">
        <v>447</v>
      </c>
      <c r="BP1" s="106">
        <v>1</v>
      </c>
      <c r="BQ1" s="106">
        <v>2</v>
      </c>
      <c r="BR1" s="106">
        <v>3</v>
      </c>
      <c r="BS1" s="106">
        <v>4</v>
      </c>
      <c r="BT1" s="106">
        <v>5</v>
      </c>
      <c r="BU1" s="106">
        <v>6</v>
      </c>
      <c r="BV1" s="106">
        <v>7</v>
      </c>
      <c r="BW1" s="106">
        <v>8</v>
      </c>
      <c r="BX1" s="106">
        <v>9</v>
      </c>
      <c r="BY1" s="106">
        <v>10</v>
      </c>
      <c r="BZ1" s="106">
        <v>11</v>
      </c>
      <c r="CA1" s="106">
        <v>12</v>
      </c>
      <c r="CB1" s="106">
        <v>13</v>
      </c>
      <c r="CC1" s="106">
        <v>14</v>
      </c>
      <c r="CD1" s="106">
        <v>15</v>
      </c>
      <c r="CE1" s="106">
        <v>16</v>
      </c>
      <c r="CF1" s="106">
        <v>17</v>
      </c>
      <c r="CG1" s="106">
        <v>18</v>
      </c>
      <c r="CH1" s="106">
        <v>19</v>
      </c>
      <c r="CI1" s="106">
        <v>20</v>
      </c>
      <c r="CJ1" s="106">
        <v>21</v>
      </c>
      <c r="CK1" s="106">
        <v>22</v>
      </c>
      <c r="CL1" s="106">
        <v>23</v>
      </c>
      <c r="CM1" s="106">
        <v>24</v>
      </c>
      <c r="CN1" s="106">
        <v>25</v>
      </c>
      <c r="CO1" s="106">
        <v>26</v>
      </c>
      <c r="CP1" s="106">
        <v>27</v>
      </c>
      <c r="CQ1" s="106">
        <v>28</v>
      </c>
      <c r="CR1" s="106">
        <v>29</v>
      </c>
      <c r="CS1" s="106">
        <v>30</v>
      </c>
      <c r="CT1" s="106">
        <v>31</v>
      </c>
      <c r="CU1" s="106">
        <v>32</v>
      </c>
      <c r="CV1" s="106">
        <v>33</v>
      </c>
      <c r="CW1" s="106">
        <v>34</v>
      </c>
      <c r="CX1" s="106">
        <v>35</v>
      </c>
      <c r="CY1" s="106">
        <v>36</v>
      </c>
      <c r="CZ1" s="106">
        <v>37</v>
      </c>
      <c r="DA1" s="106">
        <v>38</v>
      </c>
      <c r="DB1" s="106">
        <v>39</v>
      </c>
      <c r="DC1" s="106">
        <v>40</v>
      </c>
      <c r="DD1" s="106">
        <v>41</v>
      </c>
      <c r="DE1" s="106">
        <v>42</v>
      </c>
      <c r="DF1" s="106">
        <v>43</v>
      </c>
      <c r="DG1" s="106">
        <v>44</v>
      </c>
      <c r="DH1" s="106">
        <v>45</v>
      </c>
      <c r="DI1" s="106">
        <v>46</v>
      </c>
      <c r="DJ1" s="106">
        <v>47</v>
      </c>
      <c r="DK1" s="106">
        <v>48</v>
      </c>
      <c r="DL1" s="106">
        <v>49</v>
      </c>
      <c r="DM1" s="106">
        <v>50</v>
      </c>
      <c r="DN1" s="106">
        <v>1</v>
      </c>
      <c r="DO1" s="106">
        <v>2</v>
      </c>
      <c r="DP1" s="106">
        <v>3</v>
      </c>
      <c r="DQ1" s="106">
        <v>4</v>
      </c>
      <c r="DR1" s="106">
        <v>5</v>
      </c>
      <c r="DS1" s="106">
        <v>6</v>
      </c>
      <c r="DT1" s="106">
        <v>7</v>
      </c>
      <c r="DU1" s="106">
        <v>8</v>
      </c>
      <c r="DV1" s="106">
        <v>9</v>
      </c>
      <c r="DW1" s="106">
        <v>10</v>
      </c>
      <c r="DX1" s="106">
        <v>11</v>
      </c>
      <c r="DY1" s="106">
        <v>12</v>
      </c>
      <c r="DZ1" s="106">
        <v>13</v>
      </c>
      <c r="EA1" s="106">
        <v>14</v>
      </c>
      <c r="EB1" s="106">
        <v>15</v>
      </c>
      <c r="EC1" s="106">
        <v>16</v>
      </c>
      <c r="ED1" s="106">
        <v>17</v>
      </c>
      <c r="EE1" s="106">
        <v>18</v>
      </c>
      <c r="EF1" s="106">
        <v>19</v>
      </c>
      <c r="EG1" s="106">
        <v>20</v>
      </c>
      <c r="EH1" s="106">
        <v>21</v>
      </c>
      <c r="EI1" s="106">
        <v>22</v>
      </c>
      <c r="EJ1" s="106">
        <v>23</v>
      </c>
      <c r="EK1" s="106">
        <v>24</v>
      </c>
      <c r="EL1" s="106">
        <v>25</v>
      </c>
      <c r="EM1" s="106">
        <v>26</v>
      </c>
      <c r="EN1" s="106">
        <v>27</v>
      </c>
      <c r="EO1" s="106">
        <v>28</v>
      </c>
      <c r="EP1" s="106">
        <v>29</v>
      </c>
      <c r="EQ1" s="106">
        <v>30</v>
      </c>
      <c r="ER1" s="106">
        <v>31</v>
      </c>
      <c r="ES1" s="106">
        <v>32</v>
      </c>
      <c r="ET1" s="106">
        <v>33</v>
      </c>
      <c r="EU1" s="106">
        <v>34</v>
      </c>
      <c r="EV1" s="106">
        <v>35</v>
      </c>
      <c r="EW1" s="106">
        <v>36</v>
      </c>
      <c r="EX1" s="106">
        <v>37</v>
      </c>
      <c r="EY1" s="106">
        <v>38</v>
      </c>
      <c r="EZ1" s="106">
        <v>39</v>
      </c>
      <c r="FA1" s="106">
        <v>40</v>
      </c>
      <c r="FB1" s="106">
        <v>41</v>
      </c>
      <c r="FC1" s="106">
        <v>42</v>
      </c>
      <c r="FD1" s="106">
        <v>43</v>
      </c>
      <c r="FE1" s="106">
        <v>44</v>
      </c>
      <c r="FF1" s="106">
        <v>45</v>
      </c>
      <c r="FG1" s="106">
        <v>46</v>
      </c>
      <c r="FH1" s="106">
        <v>47</v>
      </c>
      <c r="FI1" s="106">
        <v>48</v>
      </c>
      <c r="FJ1" s="106">
        <v>49</v>
      </c>
      <c r="FK1" s="106">
        <v>50</v>
      </c>
      <c r="FL1" s="106" t="s">
        <v>612</v>
      </c>
      <c r="FM1" s="106" t="s">
        <v>613</v>
      </c>
    </row>
    <row r="2" spans="1:169" s="107" customFormat="1" ht="11.5">
      <c r="A2" s="108">
        <f ca="1">OFFSET(点検シート_第2区分!$E$20,MATCH(A1,点検シート_第2区分!$C$20:$C$24,0)-1,0,1,1)</f>
        <v>0</v>
      </c>
      <c r="B2" s="109">
        <f ca="1">OFFSET(点検シート_第2区分!$E$20,MATCH(B1,点検シート_第2区分!$C$20:$C$24,0)-1,0,1,1)</f>
        <v>0</v>
      </c>
      <c r="C2" s="109">
        <f ca="1">OFFSET(点検シート_第2区分!$E$20,MATCH(C1,点検シート_第2区分!$C$20:$C$24,0)-1,0,1,1)</f>
        <v>0</v>
      </c>
      <c r="D2" s="109">
        <f ca="1">OFFSET(点検シート_第2区分!$E$20,MATCH(D1,点検シート_第2区分!$C$20:$C$24,0)-1,0,1,1)</f>
        <v>0</v>
      </c>
      <c r="E2" s="109">
        <f ca="1">OFFSET(点検シート_第2区分!$E$20,MATCH(E1,点検シート_第2区分!$C$20:$C$24,0)-1,0,1,1)</f>
        <v>0</v>
      </c>
      <c r="F2" s="109">
        <f>点検シート_第2区分!J24</f>
        <v>0</v>
      </c>
      <c r="G2" s="110">
        <f>点検シート_第2区分!J20</f>
        <v>0</v>
      </c>
      <c r="H2" s="111">
        <f ca="1">IF(OFFSET(点検シート_第2区分!$Q$32,MATCH(H1,点検シート_第2区分!$D$32:$D$45,0)-1,0,1,1),IF(OFFSET(点検シート_第2区分!$E$32,MATCH(H1,点検シート_第2区分!$D$32:$D$45,0)-1,0,1,1)="5%未満",0.025,OFFSET(点検シート_第2区分!$E$32,MATCH(H1,点検シート_第2区分!$D$32:$D$45,0)-1,0,1,1)),0)</f>
        <v>0</v>
      </c>
      <c r="I2" s="111">
        <f ca="1">IF(OFFSET(点検シート_第2区分!$Q$32,MATCH(I1,点検シート_第2区分!$D$32:$D$45,0)-1,0,1,1),IF(OFFSET(点検シート_第2区分!$E$32,MATCH(I1,点検シート_第2区分!$D$32:$D$45,0)-1,0,1,1)="5%未満",0.025,OFFSET(点検シート_第2区分!$E$32,MATCH(I1,点検シート_第2区分!$D$32:$D$45,0)-1,0,1,1)),0)</f>
        <v>0</v>
      </c>
      <c r="J2" s="111">
        <f ca="1">IF(OFFSET(点検シート_第2区分!$Q$32,MATCH(J1,点検シート_第2区分!$D$32:$D$45,0)-1,0,1,1),IF(OFFSET(点検シート_第2区分!$E$32,MATCH(J1,点検シート_第2区分!$D$32:$D$45,0)-1,0,1,1)="5%未満",0.025,OFFSET(点検シート_第2区分!$E$32,MATCH(J1,点検シート_第2区分!$D$32:$D$45,0)-1,0,1,1)),0)</f>
        <v>0</v>
      </c>
      <c r="K2" s="111">
        <f ca="1">IF(OFFSET(点検シート_第2区分!$Q$32,MATCH(K1,点検シート_第2区分!$D$32:$D$45,0)-1,0,1,1),IF(OFFSET(点検シート_第2区分!$E$32,MATCH(K1,点検シート_第2区分!$D$32:$D$45,0)-1,0,1,1)="5%未満",0.025,OFFSET(点検シート_第2区分!$E$32,MATCH(K1,点検シート_第2区分!$D$32:$D$45,0)-1,0,1,1)),0)</f>
        <v>0</v>
      </c>
      <c r="L2" s="111">
        <f ca="1">IF(OFFSET(点検シート_第2区分!$Q$32,MATCH(L1,点検シート_第2区分!$D$32:$D$45,0)-1,0,1,1),IF(OFFSET(点検シート_第2区分!$E$32,MATCH(L1,点検シート_第2区分!$D$32:$D$45,0)-1,0,1,1)="5%未満",0.025,OFFSET(点検シート_第2区分!$E$32,MATCH(L1,点検シート_第2区分!$D$32:$D$45,0)-1,0,1,1)),0)</f>
        <v>0</v>
      </c>
      <c r="M2" s="111">
        <f ca="1">IF(OFFSET(点検シート_第2区分!$Q$32,MATCH(M1,点検シート_第2区分!$D$32:$D$45,0)-1,0,1,1),IF(OFFSET(点検シート_第2区分!$E$32,MATCH(M1,点検シート_第2区分!$D$32:$D$45,0)-1,0,1,1)="5%未満",0.025,OFFSET(点検シート_第2区分!$E$32,MATCH(M1,点検シート_第2区分!$D$32:$D$45,0)-1,0,1,1)),0)</f>
        <v>0</v>
      </c>
      <c r="N2" s="111">
        <f ca="1">IF(OFFSET(点検シート_第2区分!$Q$32,MATCH(N1,点検シート_第2区分!$D$32:$D$45,0)-1,0,1,1),IF(OFFSET(点検シート_第2区分!$E$32,MATCH(N1,点検シート_第2区分!$D$32:$D$45,0)-1,0,1,1)="5%未満",0.025,OFFSET(点検シート_第2区分!$E$32,MATCH(N1,点検シート_第2区分!$D$32:$D$45,0)-1,0,1,1)),0)</f>
        <v>0</v>
      </c>
      <c r="O2" s="111">
        <f ca="1">IF(OFFSET(点検シート_第2区分!$Q$32,MATCH(O1,点検シート_第2区分!$D$32:$D$45,0)-1,0,1,1),IF(OFFSET(点検シート_第2区分!$E$32,MATCH(O1,点検シート_第2区分!$D$32:$D$45,0)-1,0,1,1)="5%未満",0.025,OFFSET(点検シート_第2区分!$E$32,MATCH(O1,点検シート_第2区分!$D$32:$D$45,0)-1,0,1,1)),0)</f>
        <v>0</v>
      </c>
      <c r="P2" s="111">
        <f ca="1">IF(OFFSET(点検シート_第2区分!$Q$32,MATCH(P1,点検シート_第2区分!$D$32:$D$45,0)-1,0,1,1),IF(OFFSET(点検シート_第2区分!$E$32,MATCH(P1,点検シート_第2区分!$D$32:$D$45,0)-1,0,1,1)="5%未満",0.025,OFFSET(点検シート_第2区分!$E$32,MATCH(P1,点検シート_第2区分!$D$32:$D$45,0)-1,0,1,1)),0)</f>
        <v>0</v>
      </c>
      <c r="Q2" s="111">
        <f ca="1">IF(OFFSET(点検シート_第2区分!$Q$32,MATCH(Q1,点検シート_第2区分!$D$32:$D$45,0)-1,0,1,1),IF(OFFSET(点検シート_第2区分!$E$32,MATCH(Q1,点検シート_第2区分!$D$32:$D$45,0)-1,0,1,1)="5%未満",0.025,OFFSET(点検シート_第2区分!$E$32,MATCH(Q1,点検シート_第2区分!$D$32:$D$45,0)-1,0,1,1)),0)</f>
        <v>0</v>
      </c>
      <c r="R2" s="111">
        <f ca="1">IF(OFFSET(点検シート_第2区分!$Q$32,MATCH(R1,点検シート_第2区分!$D$32:$D$45,0)-1,0,1,1),IF(OFFSET(点検シート_第2区分!$E$32,MATCH(R1,点検シート_第2区分!$D$32:$D$45,0)-1,0,1,1)="5%未満",0.025,OFFSET(点検シート_第2区分!$E$32,MATCH(R1,点検シート_第2区分!$D$32:$D$45,0)-1,0,1,1)),0)</f>
        <v>0</v>
      </c>
      <c r="S2" s="111">
        <f ca="1">IF(OFFSET(点検シート_第2区分!$Q$32,MATCH(S1,点検シート_第2区分!$D$32:$D$45,0)-1,0,1,1),IF(OFFSET(点検シート_第2区分!$E$32,MATCH(S1,点検シート_第2区分!$D$32:$D$45,0)-1,0,1,1)="5%未満",0.025,OFFSET(点検シート_第2区分!$E$32,MATCH(S1,点検シート_第2区分!$D$32:$D$45,0)-1,0,1,1)),0)</f>
        <v>0</v>
      </c>
      <c r="T2" s="111">
        <f ca="1">IF(OFFSET(点検シート_第2区分!$Q$32,MATCH(T1,点検シート_第2区分!$D$32:$D$45,0)-1,0,1,1),IF(OFFSET(点検シート_第2区分!$E$32,MATCH(T1,点検シート_第2区分!$D$32:$D$45,0)-1,0,1,1)="5%未満",0.025,OFFSET(点検シート_第2区分!$E$32,MATCH(T1,点検シート_第2区分!$D$32:$D$45,0)-1,0,1,1)),0)</f>
        <v>0</v>
      </c>
      <c r="U2" s="111">
        <f ca="1">IF(OFFSET(点検シート_第2区分!$Q$32,MATCH(U1,点検シート_第2区分!$D$32:$D$45,0)-1,0,1,1),IF(OFFSET(点検シート_第2区分!$E$32,MATCH(U1,点検シート_第2区分!$D$32:$D$45,0)-1,0,1,1)="5%未満",0.025,OFFSET(点検シート_第2区分!$E$32,MATCH(U1,点検シート_第2区分!$D$32:$D$45,0)-1,0,1,1)),0)</f>
        <v>0</v>
      </c>
      <c r="V2" s="178">
        <f ca="1">OFFSET(点検シート_第2区分!$G$32,MATCH(V1,点検シート_第2区分!$D$32:$D$45,0)-1,0,1,1)</f>
        <v>0</v>
      </c>
      <c r="W2" s="178">
        <f ca="1">OFFSET(点検シート_第2区分!$G$32,MATCH(W1,点検シート_第2区分!$D$32:$D$45,0)-1,0,1,1)</f>
        <v>0</v>
      </c>
      <c r="X2" s="178">
        <f ca="1">OFFSET(点検シート_第2区分!$G$32,MATCH(X1,点検シート_第2区分!$D$32:$D$45,0)-1,0,1,1)</f>
        <v>0</v>
      </c>
      <c r="Y2" s="178">
        <f ca="1">OFFSET(点検シート_第2区分!$G$32,MATCH(Y1,点検シート_第2区分!$D$32:$D$45,0)-1,0,1,1)</f>
        <v>0</v>
      </c>
      <c r="Z2" s="178">
        <f ca="1">OFFSET(点検シート_第2区分!$G$32,MATCH(Z1,点検シート_第2区分!$D$32:$D$45,0)-1,0,1,1)</f>
        <v>0</v>
      </c>
      <c r="AA2" s="178">
        <f ca="1">OFFSET(点検シート_第2区分!$G$32,MATCH(AA1,点検シート_第2区分!$D$32:$D$45,0)-1,0,1,1)</f>
        <v>0</v>
      </c>
      <c r="AB2" s="178">
        <f ca="1">OFFSET(点検シート_第2区分!$G$32,MATCH(AB1,点検シート_第2区分!$D$32:$D$45,0)-1,0,1,1)</f>
        <v>0</v>
      </c>
      <c r="AC2" s="178">
        <f ca="1">OFFSET(点検シート_第2区分!$G$32,MATCH(AC1,点検シート_第2区分!$D$32:$D$45,0)-1,0,1,1)</f>
        <v>0</v>
      </c>
      <c r="AD2" s="178">
        <f ca="1">OFFSET(点検シート_第2区分!$G$32,MATCH(AD1,点検シート_第2区分!$D$32:$D$45,0)-1,0,1,1)</f>
        <v>0</v>
      </c>
      <c r="AE2" s="178">
        <f ca="1">OFFSET(点検シート_第2区分!$G$32,MATCH(AE1,点検シート_第2区分!$D$32:$D$45,0)-1,0,1,1)</f>
        <v>0</v>
      </c>
      <c r="AF2" s="178">
        <f ca="1">OFFSET(点検シート_第2区分!$G$32,MATCH(AF1,点検シート_第2区分!$D$32:$D$45,0)-1,0,1,1)</f>
        <v>0</v>
      </c>
      <c r="AG2" s="178">
        <f ca="1">OFFSET(点検シート_第2区分!$G$32,MATCH(AG1,点検シート_第2区分!$D$32:$D$45,0)-1,0,1,1)</f>
        <v>0</v>
      </c>
      <c r="AH2" s="178">
        <f ca="1">OFFSET(点検シート_第2区分!$G$32,MATCH(AH1,点検シート_第2区分!$D$32:$D$45,0)-1,0,1,1)</f>
        <v>0</v>
      </c>
      <c r="AI2" s="178">
        <f ca="1">OFFSET(点検シート_第2区分!$G$32,MATCH(AI1,点検シート_第2区分!$D$32:$D$45,0)-1,0,1,1)</f>
        <v>0</v>
      </c>
      <c r="AJ2" s="178">
        <f ca="1">OFFSET(点検シート_第2区分!$D$52,データシート!AJ1,0,1,1)</f>
        <v>0</v>
      </c>
      <c r="AK2" s="178">
        <f ca="1">OFFSET(点検シート_第2区分!$D$52,データシート!AK1,0,1,1)</f>
        <v>0</v>
      </c>
      <c r="AL2" s="178">
        <f ca="1">OFFSET(点検シート_第2区分!$D$52,データシート!AL1,0,1,1)</f>
        <v>0</v>
      </c>
      <c r="AM2" s="178">
        <f ca="1">OFFSET(点検シート_第2区分!$D$52,データシート!AM1,0,1,1)</f>
        <v>0</v>
      </c>
      <c r="AN2" s="178">
        <f ca="1">OFFSET(点検シート_第2区分!$D$52,データシート!AN1,0,1,1)</f>
        <v>0</v>
      </c>
      <c r="AO2" s="178">
        <f ca="1">OFFSET(点検シート_第2区分!$I$52,データシート!AO1-5,0,1,1)</f>
        <v>0</v>
      </c>
      <c r="AP2" s="178">
        <f ca="1">OFFSET(点検シート_第2区分!$I$52,データシート!AP1-5,0,1,1)</f>
        <v>0</v>
      </c>
      <c r="AQ2" s="178">
        <f ca="1">OFFSET(点検シート_第2区分!$I$52,データシート!AQ1-5,0,1,1)</f>
        <v>0</v>
      </c>
      <c r="AR2" s="178">
        <f ca="1">OFFSET(点検シート_第2区分!$I$52,データシート!AR1-5,0,1,1)</f>
        <v>0</v>
      </c>
      <c r="AS2" s="178">
        <f ca="1">OFFSET(点検シート_第2区分!$I$52,データシート!AS1-5,0,1,1)</f>
        <v>0</v>
      </c>
      <c r="AT2" s="178" t="str">
        <f>点検シート_第2区分!C58</f>
        <v>（書ききれない場合はここに列挙して下さい。）</v>
      </c>
      <c r="AU2" s="178">
        <f ca="1">OFFSET(点検シート_第2区分!$D$66,データシート!AU1,0,1,1)</f>
        <v>0</v>
      </c>
      <c r="AV2" s="178">
        <f ca="1">OFFSET(点検シート_第2区分!$D$66,データシート!AV1,0,1,1)</f>
        <v>0</v>
      </c>
      <c r="AW2" s="178">
        <f ca="1">OFFSET(点検シート_第2区分!$D$66,データシート!AW1,0,1,1)</f>
        <v>0</v>
      </c>
      <c r="AX2" s="178">
        <f ca="1">OFFSET(点検シート_第2区分!$D$66,データシート!AX1,0,1,1)</f>
        <v>0</v>
      </c>
      <c r="AY2" s="178">
        <f ca="1">OFFSET(点検シート_第2区分!$D$66,データシート!AY1,0,1,1)</f>
        <v>0</v>
      </c>
      <c r="AZ2" s="178">
        <f ca="1">OFFSET(点検シート_第2区分!$D$66,データシート!AZ1,0,1,1)</f>
        <v>0</v>
      </c>
      <c r="BA2" s="178">
        <f ca="1">OFFSET(点検シート_第2区分!$D$66,データシート!BA1,0,1,1)</f>
        <v>0</v>
      </c>
      <c r="BB2" s="178">
        <f ca="1">OFFSET(点検シート_第2区分!$D$66,データシート!BB1,0,1,1)</f>
        <v>0</v>
      </c>
      <c r="BC2" s="178">
        <f ca="1">OFFSET(点検シート_第2区分!$D$66,データシート!BC1,0,1,1)</f>
        <v>0</v>
      </c>
      <c r="BD2" s="178">
        <f ca="1">OFFSET(点検シート_第2区分!$D$66,データシート!BD1,0,1,1)</f>
        <v>0</v>
      </c>
      <c r="BE2" s="178">
        <f ca="1">OFFSET(点検シート_第2区分!$I$66,データシート!BE1-10,0,1,1)</f>
        <v>0</v>
      </c>
      <c r="BF2" s="178">
        <f ca="1">OFFSET(点検シート_第2区分!$I$66,データシート!BF1-10,0,1,1)</f>
        <v>0</v>
      </c>
      <c r="BG2" s="178">
        <f ca="1">OFFSET(点検シート_第2区分!$I$66,データシート!BG1-10,0,1,1)</f>
        <v>0</v>
      </c>
      <c r="BH2" s="178">
        <f ca="1">OFFSET(点検シート_第2区分!$I$66,データシート!BH1-10,0,1,1)</f>
        <v>0</v>
      </c>
      <c r="BI2" s="178">
        <f ca="1">OFFSET(点検シート_第2区分!$I$66,データシート!BI1-10,0,1,1)</f>
        <v>0</v>
      </c>
      <c r="BJ2" s="178">
        <f ca="1">OFFSET(点検シート_第2区分!$I$66,データシート!BJ1-10,0,1,1)</f>
        <v>0</v>
      </c>
      <c r="BK2" s="178">
        <f ca="1">OFFSET(点検シート_第2区分!$I$66,データシート!BK1-10,0,1,1)</f>
        <v>0</v>
      </c>
      <c r="BL2" s="178">
        <f ca="1">OFFSET(点検シート_第2区分!$I$66,データシート!BL1-10,0,1,1)</f>
        <v>0</v>
      </c>
      <c r="BM2" s="178">
        <f ca="1">OFFSET(点検シート_第2区分!$I$66,データシート!BM1-10,0,1,1)</f>
        <v>0</v>
      </c>
      <c r="BN2" s="178">
        <f ca="1">OFFSET(点検シート_第2区分!$I$66,データシート!BN1-10,0,1,1)</f>
        <v>0</v>
      </c>
      <c r="BO2" s="178" t="str">
        <f>点検シート_第2区分!C77</f>
        <v>（書ききれない場合はここに列挙して下さい。）</v>
      </c>
      <c r="BP2" s="112">
        <f ca="1">OFFSET(点検シート_第2区分!$O$86,BP1,0,1,1)</f>
        <v>1</v>
      </c>
      <c r="BQ2" s="112">
        <f ca="1">OFFSET(点検シート_第2区分!$O$86,BQ1,0,1,1)</f>
        <v>1</v>
      </c>
      <c r="BR2" s="112">
        <f ca="1">OFFSET(点検シート_第2区分!$O$86,BR1,0,1,1)</f>
        <v>1</v>
      </c>
      <c r="BS2" s="112">
        <f ca="1">OFFSET(点検シート_第2区分!$O$86,BS1,0,1,1)</f>
        <v>1</v>
      </c>
      <c r="BT2" s="112">
        <f ca="1">OFFSET(点検シート_第2区分!$O$86,BT1,0,1,1)</f>
        <v>1</v>
      </c>
      <c r="BU2" s="112">
        <f ca="1">OFFSET(点検シート_第2区分!$O$86,BU1,0,1,1)</f>
        <v>0</v>
      </c>
      <c r="BV2" s="112">
        <f ca="1">OFFSET(点検シート_第2区分!$O$86,BV1,0,1,1)</f>
        <v>0</v>
      </c>
      <c r="BW2" s="112">
        <f ca="1">OFFSET(点検シート_第2区分!$O$86,BW1,0,1,1)</f>
        <v>0</v>
      </c>
      <c r="BX2" s="112">
        <f ca="1">OFFSET(点検シート_第2区分!$O$86,BX1,0,1,1)</f>
        <v>0</v>
      </c>
      <c r="BY2" s="112">
        <f ca="1">OFFSET(点検シート_第2区分!$O$86,BY1,0,1,1)</f>
        <v>0</v>
      </c>
      <c r="BZ2" s="112">
        <f ca="1">OFFSET(点検シート_第2区分!$O$86,BZ1,0,1,1)</f>
        <v>0</v>
      </c>
      <c r="CA2" s="112">
        <f ca="1">OFFSET(点検シート_第2区分!$O$86,CA1,0,1,1)</f>
        <v>0</v>
      </c>
      <c r="CB2" s="112">
        <f ca="1">OFFSET(点検シート_第2区分!$O$86,CB1,0,1,1)</f>
        <v>0</v>
      </c>
      <c r="CC2" s="112">
        <f ca="1">OFFSET(点検シート_第2区分!$O$86,CC1,0,1,1)</f>
        <v>0</v>
      </c>
      <c r="CD2" s="112">
        <f ca="1">OFFSET(点検シート_第2区分!$O$86,CD1,0,1,1)</f>
        <v>0</v>
      </c>
      <c r="CE2" s="112">
        <f ca="1">OFFSET(点検シート_第2区分!$O$86,CE1,0,1,1)</f>
        <v>1</v>
      </c>
      <c r="CF2" s="112">
        <f ca="1">OFFSET(点検シート_第2区分!$O$86,CF1,0,1,1)</f>
        <v>1</v>
      </c>
      <c r="CG2" s="112">
        <f ca="1">OFFSET(点検シート_第2区分!$O$86,CG1,0,1,1)</f>
        <v>1</v>
      </c>
      <c r="CH2" s="112">
        <f ca="1">OFFSET(点検シート_第2区分!$O$86,CH1,0,1,1)</f>
        <v>1</v>
      </c>
      <c r="CI2" s="112">
        <f ca="1">OFFSET(点検シート_第2区分!$O$86,CI1,0,1,1)</f>
        <v>1</v>
      </c>
      <c r="CJ2" s="112">
        <f ca="1">OFFSET(点検シート_第2区分!$O$86,CJ1,0,1,1)</f>
        <v>0</v>
      </c>
      <c r="CK2" s="112">
        <f ca="1">OFFSET(点検シート_第2区分!$O$86,CK1,0,1,1)</f>
        <v>0</v>
      </c>
      <c r="CL2" s="112">
        <f ca="1">OFFSET(点検シート_第2区分!$O$86,CL1,0,1,1)</f>
        <v>0</v>
      </c>
      <c r="CM2" s="112">
        <f ca="1">OFFSET(点検シート_第2区分!$O$86,CM1,0,1,1)</f>
        <v>0</v>
      </c>
      <c r="CN2" s="112">
        <f ca="1">OFFSET(点検シート_第2区分!$O$86,CN1,0,1,1)</f>
        <v>0</v>
      </c>
      <c r="CO2" s="112">
        <f ca="1">OFFSET(点検シート_第2区分!$O$86,CO1,0,1,1)</f>
        <v>0</v>
      </c>
      <c r="CP2" s="112">
        <f ca="1">OFFSET(点検シート_第2区分!$O$86,CP1,0,1,1)</f>
        <v>0</v>
      </c>
      <c r="CQ2" s="112">
        <f ca="1">OFFSET(点検シート_第2区分!$O$86,CQ1,0,1,1)</f>
        <v>0</v>
      </c>
      <c r="CR2" s="112">
        <f ca="1">OFFSET(点検シート_第2区分!$O$86,CR1,0,1,1)</f>
        <v>0</v>
      </c>
      <c r="CS2" s="112">
        <f ca="1">OFFSET(点検シート_第2区分!$O$86,CS1,0,1,1)</f>
        <v>0</v>
      </c>
      <c r="CT2" s="112">
        <f ca="1">OFFSET(点検シート_第2区分!$O$86,CT1,0,1,1)</f>
        <v>0</v>
      </c>
      <c r="CU2" s="112">
        <f ca="1">OFFSET(点検シート_第2区分!$O$86,CU1,0,1,1)</f>
        <v>0</v>
      </c>
      <c r="CV2" s="112">
        <f ca="1">OFFSET(点検シート_第2区分!$O$86,CV1,0,1,1)</f>
        <v>0</v>
      </c>
      <c r="CW2" s="112">
        <f ca="1">OFFSET(点検シート_第2区分!$O$86,CW1,0,1,1)</f>
        <v>0</v>
      </c>
      <c r="CX2" s="112">
        <f ca="1">OFFSET(点検シート_第2区分!$O$86,CX1,0,1,1)</f>
        <v>0</v>
      </c>
      <c r="CY2" s="112">
        <f ca="1">OFFSET(点検シート_第2区分!$O$86,CY1,0,1,1)</f>
        <v>0</v>
      </c>
      <c r="CZ2" s="112">
        <f ca="1">OFFSET(点検シート_第2区分!$O$86,CZ1,0,1,1)</f>
        <v>0</v>
      </c>
      <c r="DA2" s="112">
        <f ca="1">OFFSET(点検シート_第2区分!$O$86,DA1,0,1,1)</f>
        <v>0</v>
      </c>
      <c r="DB2" s="112">
        <f ca="1">OFFSET(点検シート_第2区分!$O$86,DB1,0,1,1)</f>
        <v>0</v>
      </c>
      <c r="DC2" s="112">
        <f ca="1">OFFSET(点検シート_第2区分!$O$86,DC1,0,1,1)</f>
        <v>0</v>
      </c>
      <c r="DD2" s="112">
        <f ca="1">OFFSET(点検シート_第2区分!$O$86,DD1,0,1,1)</f>
        <v>0</v>
      </c>
      <c r="DE2" s="112">
        <f ca="1">OFFSET(点検シート_第2区分!$O$86,DE1,0,1,1)</f>
        <v>0</v>
      </c>
      <c r="DF2" s="112">
        <f ca="1">OFFSET(点検シート_第2区分!$O$86,DF1,0,1,1)</f>
        <v>0</v>
      </c>
      <c r="DG2" s="112">
        <f ca="1">OFFSET(点検シート_第2区分!$O$86,DG1,0,1,1)</f>
        <v>0</v>
      </c>
      <c r="DH2" s="112">
        <f ca="1">OFFSET(点検シート_第2区分!$O$86,DH1,0,1,1)</f>
        <v>0</v>
      </c>
      <c r="DI2" s="112">
        <f ca="1">OFFSET(点検シート_第2区分!$O$86,DI1,0,1,1)</f>
        <v>0</v>
      </c>
      <c r="DJ2" s="112">
        <f ca="1">OFFSET(点検シート_第2区分!$O$86,DJ1,0,1,1)</f>
        <v>0</v>
      </c>
      <c r="DK2" s="112">
        <f ca="1">OFFSET(点検シート_第2区分!$O$86,DK1,0,1,1)</f>
        <v>0</v>
      </c>
      <c r="DL2" s="112">
        <f ca="1">OFFSET(点検シート_第2区分!$O$86,DL1,0,1,1)</f>
        <v>0</v>
      </c>
      <c r="DM2" s="112">
        <f ca="1">OFFSET(点検シート_第2区分!$O$86,DM1,0,1,1)</f>
        <v>0</v>
      </c>
      <c r="DN2" s="112">
        <f ca="1">IF(OFFSET(点検シート_第2区分!$AQ$86,DN1,0,1,1),IF(OFFSET(点検シート_第2区分!$K$86,DN1,0,1,1)="あり",1,0),0)</f>
        <v>0</v>
      </c>
      <c r="DO2" s="112">
        <f ca="1">IF(OFFSET(点検シート_第2区分!$AQ$86,DO1,0,1,1),IF(OFFSET(点検シート_第2区分!$K$86,DO1,0,1,1)="あり",1,0),0)</f>
        <v>0</v>
      </c>
      <c r="DP2" s="112">
        <f ca="1">IF(OFFSET(点検シート_第2区分!$AQ$86,DP1,0,1,1),IF(OFFSET(点検シート_第2区分!$K$86,DP1,0,1,1)="あり",1,0),0)</f>
        <v>0</v>
      </c>
      <c r="DQ2" s="112">
        <f ca="1">IF(OFFSET(点検シート_第2区分!$AQ$86,DQ1,0,1,1),IF(OFFSET(点検シート_第2区分!$K$86,DQ1,0,1,1)="あり",1,0),0)</f>
        <v>0</v>
      </c>
      <c r="DR2" s="112">
        <f ca="1">IF(OFFSET(点検シート_第2区分!$AQ$86,DR1,0,1,1),IF(OFFSET(点検シート_第2区分!$K$86,DR1,0,1,1)="あり",1,0),0)</f>
        <v>0</v>
      </c>
      <c r="DS2" s="112">
        <f ca="1">IF(OFFSET(点検シート_第2区分!$AQ$86,DS1,0,1,1),IF(OFFSET(点検シート_第2区分!$K$86,DS1,0,1,1)="あり",1,0),0)</f>
        <v>0</v>
      </c>
      <c r="DT2" s="112">
        <f ca="1">IF(OFFSET(点検シート_第2区分!$AQ$86,DT1,0,1,1),IF(OFFSET(点検シート_第2区分!$K$86,DT1,0,1,1)="あり",1,0),0)</f>
        <v>0</v>
      </c>
      <c r="DU2" s="112">
        <f ca="1">IF(OFFSET(点検シート_第2区分!$AQ$86,DU1,0,1,1),IF(OFFSET(点検シート_第2区分!$K$86,DU1,0,1,1)="あり",1,0),0)</f>
        <v>0</v>
      </c>
      <c r="DV2" s="112">
        <f ca="1">IF(OFFSET(点検シート_第2区分!$AQ$86,DV1,0,1,1),IF(OFFSET(点検シート_第2区分!$K$86,DV1,0,1,1)="あり",1,0),0)</f>
        <v>0</v>
      </c>
      <c r="DW2" s="112">
        <f ca="1">IF(OFFSET(点検シート_第2区分!$AQ$86,DW1,0,1,1),IF(OFFSET(点検シート_第2区分!$K$86,DW1,0,1,1)="あり",1,0),0)</f>
        <v>0</v>
      </c>
      <c r="DX2" s="112">
        <f ca="1">IF(OFFSET(点検シート_第2区分!$AQ$86,DX1,0,1,1),IF(OFFSET(点検シート_第2区分!$K$86,DX1,0,1,1)="あり",1,0),0)</f>
        <v>0</v>
      </c>
      <c r="DY2" s="112">
        <f ca="1">IF(OFFSET(点検シート_第2区分!$AQ$86,DY1,0,1,1),IF(OFFSET(点検シート_第2区分!$K$86,DY1,0,1,1)="あり",1,0),0)</f>
        <v>0</v>
      </c>
      <c r="DZ2" s="112">
        <f ca="1">IF(OFFSET(点検シート_第2区分!$AQ$86,DZ1,0,1,1),IF(OFFSET(点検シート_第2区分!$K$86,DZ1,0,1,1)="あり",1,0),0)</f>
        <v>0</v>
      </c>
      <c r="EA2" s="112">
        <f ca="1">IF(OFFSET(点検シート_第2区分!$AQ$86,EA1,0,1,1),IF(OFFSET(点検シート_第2区分!$K$86,EA1,0,1,1)="あり",1,0),0)</f>
        <v>0</v>
      </c>
      <c r="EB2" s="112">
        <f ca="1">IF(OFFSET(点検シート_第2区分!$AQ$86,EB1,0,1,1),IF(OFFSET(点検シート_第2区分!$K$86,EB1,0,1,1)="あり",1,0),0)</f>
        <v>0</v>
      </c>
      <c r="EC2" s="112">
        <f ca="1">IF(OFFSET(点検シート_第2区分!$AQ$86,EC1,0,1,1),IF(OFFSET(点検シート_第2区分!$K$86,EC1,0,1,1)="あり",1,0),0)</f>
        <v>0</v>
      </c>
      <c r="ED2" s="112">
        <f ca="1">IF(OFFSET(点検シート_第2区分!$AQ$86,ED1,0,1,1),IF(OFFSET(点検シート_第2区分!$K$86,ED1,0,1,1)="あり",1,0),0)</f>
        <v>0</v>
      </c>
      <c r="EE2" s="112">
        <f ca="1">IF(OFFSET(点検シート_第2区分!$AQ$86,EE1,0,1,1),IF(OFFSET(点検シート_第2区分!$K$86,EE1,0,1,1)="あり",1,0),0)</f>
        <v>0</v>
      </c>
      <c r="EF2" s="112">
        <f ca="1">IF(OFFSET(点検シート_第2区分!$AQ$86,EF1,0,1,1),IF(OFFSET(点検シート_第2区分!$K$86,EF1,0,1,1)="あり",1,0),0)</f>
        <v>0</v>
      </c>
      <c r="EG2" s="112">
        <f ca="1">IF(OFFSET(点検シート_第2区分!$AQ$86,EG1,0,1,1),IF(OFFSET(点検シート_第2区分!$K$86,EG1,0,1,1)="あり",1,0),0)</f>
        <v>0</v>
      </c>
      <c r="EH2" s="112">
        <f ca="1">IF(OFFSET(点検シート_第2区分!$AQ$86,EH1,0,1,1),IF(OFFSET(点検シート_第2区分!$K$86,EH1,0,1,1)="あり",1,0),0)</f>
        <v>0</v>
      </c>
      <c r="EI2" s="112">
        <f ca="1">IF(OFFSET(点検シート_第2区分!$AQ$86,EI1,0,1,1),IF(OFFSET(点検シート_第2区分!$K$86,EI1,0,1,1)="あり",1,0),0)</f>
        <v>0</v>
      </c>
      <c r="EJ2" s="112">
        <f ca="1">IF(OFFSET(点検シート_第2区分!$AQ$86,EJ1,0,1,1),IF(OFFSET(点検シート_第2区分!$K$86,EJ1,0,1,1)="あり",1,0),0)</f>
        <v>0</v>
      </c>
      <c r="EK2" s="112">
        <f ca="1">IF(OFFSET(点検シート_第2区分!$AQ$86,EK1,0,1,1),IF(OFFSET(点検シート_第2区分!$K$86,EK1,0,1,1)="あり",1,0),0)</f>
        <v>0</v>
      </c>
      <c r="EL2" s="112">
        <f ca="1">IF(OFFSET(点検シート_第2区分!$AQ$86,EL1,0,1,1),IF(OFFSET(点検シート_第2区分!$K$86,EL1,0,1,1)="あり",1,0),0)</f>
        <v>0</v>
      </c>
      <c r="EM2" s="112">
        <f ca="1">IF(OFFSET(点検シート_第2区分!$AQ$86,EM1,0,1,1),IF(OFFSET(点検シート_第2区分!$K$86,EM1,0,1,1)="あり",1,0),0)</f>
        <v>0</v>
      </c>
      <c r="EN2" s="112">
        <f ca="1">IF(OFFSET(点検シート_第2区分!$AQ$86,EN1,0,1,1),IF(OFFSET(点検シート_第2区分!$K$86,EN1,0,1,1)="あり",1,0),0)</f>
        <v>0</v>
      </c>
      <c r="EO2" s="112">
        <f ca="1">IF(OFFSET(点検シート_第2区分!$AQ$86,EO1,0,1,1),IF(OFFSET(点検シート_第2区分!$K$86,EO1,0,1,1)="あり",1,0),0)</f>
        <v>0</v>
      </c>
      <c r="EP2" s="112">
        <f ca="1">IF(OFFSET(点検シート_第2区分!$AQ$86,EP1,0,1,1),IF(OFFSET(点検シート_第2区分!$K$86,EP1,0,1,1)="あり",1,0),0)</f>
        <v>0</v>
      </c>
      <c r="EQ2" s="112">
        <f ca="1">IF(OFFSET(点検シート_第2区分!$AQ$86,EQ1,0,1,1),IF(OFFSET(点検シート_第2区分!$K$86,EQ1,0,1,1)="あり",1,0),0)</f>
        <v>0</v>
      </c>
      <c r="ER2" s="112">
        <f ca="1">IF(OFFSET(点検シート_第2区分!$AQ$86,ER1,0,1,1),IF(OFFSET(点検シート_第2区分!$K$86,ER1,0,1,1)="あり",1,0),0)</f>
        <v>0</v>
      </c>
      <c r="ES2" s="112">
        <f ca="1">IF(OFFSET(点検シート_第2区分!$AQ$86,ES1,0,1,1),IF(OFFSET(点検シート_第2区分!$K$86,ES1,0,1,1)="あり",1,0),0)</f>
        <v>0</v>
      </c>
      <c r="ET2" s="112">
        <f ca="1">IF(OFFSET(点検シート_第2区分!$AQ$86,ET1,0,1,1),IF(OFFSET(点検シート_第2区分!$K$86,ET1,0,1,1)="あり",1,0),0)</f>
        <v>0</v>
      </c>
      <c r="EU2" s="112">
        <f ca="1">IF(OFFSET(点検シート_第2区分!$AQ$86,EU1,0,1,1),IF(OFFSET(点検シート_第2区分!$K$86,EU1,0,1,1)="あり",1,0),0)</f>
        <v>0</v>
      </c>
      <c r="EV2" s="112">
        <f ca="1">IF(OFFSET(点検シート_第2区分!$AQ$86,EV1,0,1,1),IF(OFFSET(点検シート_第2区分!$K$86,EV1,0,1,1)="あり",1,0),0)</f>
        <v>0</v>
      </c>
      <c r="EW2" s="112">
        <f ca="1">IF(OFFSET(点検シート_第2区分!$AQ$86,EW1,0,1,1),IF(OFFSET(点検シート_第2区分!$K$86,EW1,0,1,1)="あり",1,0),0)</f>
        <v>0</v>
      </c>
      <c r="EX2" s="112">
        <f ca="1">IF(OFFSET(点検シート_第2区分!$AQ$86,EX1,0,1,1),IF(OFFSET(点検シート_第2区分!$K$86,EX1,0,1,1)="あり",1,0),0)</f>
        <v>0</v>
      </c>
      <c r="EY2" s="112">
        <f ca="1">IF(OFFSET(点検シート_第2区分!$AQ$86,EY1,0,1,1),IF(OFFSET(点検シート_第2区分!$K$86,EY1,0,1,1)="あり",1,0),0)</f>
        <v>0</v>
      </c>
      <c r="EZ2" s="112">
        <f ca="1">IF(OFFSET(点検シート_第2区分!$AQ$86,EZ1,0,1,1),IF(OFFSET(点検シート_第2区分!$K$86,EZ1,0,1,1)="あり",1,0),0)</f>
        <v>0</v>
      </c>
      <c r="FA2" s="112">
        <f ca="1">IF(OFFSET(点検シート_第2区分!$AQ$86,FA1,0,1,1),IF(OFFSET(点検シート_第2区分!$K$86,FA1,0,1,1)="あり",1,0),0)</f>
        <v>0</v>
      </c>
      <c r="FB2" s="112">
        <f ca="1">IF(OFFSET(点検シート_第2区分!$AQ$86,FB1,0,1,1),IF(OFFSET(点検シート_第2区分!$K$86,FB1,0,1,1)="あり",1,0),0)</f>
        <v>0</v>
      </c>
      <c r="FC2" s="112">
        <f ca="1">IF(OFFSET(点検シート_第2区分!$AQ$86,FC1,0,1,1),IF(OFFSET(点検シート_第2区分!$K$86,FC1,0,1,1)="あり",1,0),0)</f>
        <v>0</v>
      </c>
      <c r="FD2" s="112">
        <f ca="1">IF(OFFSET(点検シート_第2区分!$AQ$86,FD1,0,1,1),IF(OFFSET(点検シート_第2区分!$K$86,FD1,0,1,1)="あり",1,0),0)</f>
        <v>0</v>
      </c>
      <c r="FE2" s="112">
        <f ca="1">IF(OFFSET(点検シート_第2区分!$AQ$86,FE1,0,1,1),IF(OFFSET(点検シート_第2区分!$K$86,FE1,0,1,1)="あり",1,0),0)</f>
        <v>0</v>
      </c>
      <c r="FF2" s="112">
        <f ca="1">IF(OFFSET(点検シート_第2区分!$AQ$86,FF1,0,1,1),IF(OFFSET(点検シート_第2区分!$K$86,FF1,0,1,1)="あり",1,0),0)</f>
        <v>0</v>
      </c>
      <c r="FG2" s="112">
        <f ca="1">IF(OFFSET(点検シート_第2区分!$AQ$86,FG1,0,1,1),IF(OFFSET(点検シート_第2区分!$K$86,FG1,0,1,1)="あり",1,0),0)</f>
        <v>0</v>
      </c>
      <c r="FH2" s="112">
        <f ca="1">IF(OFFSET(点検シート_第2区分!$AQ$86,FH1,0,1,1),IF(OFFSET(点検シート_第2区分!$K$86,FH1,0,1,1)="あり",1,0),0)</f>
        <v>0</v>
      </c>
      <c r="FI2" s="112">
        <f ca="1">IF(OFFSET(点検シート_第2区分!$AQ$86,FI1,0,1,1),IF(OFFSET(点検シート_第2区分!$K$86,FI1,0,1,1)="あり",1,0),0)</f>
        <v>0</v>
      </c>
      <c r="FJ2" s="112">
        <f ca="1">IF(OFFSET(点検シート_第2区分!$AQ$86,FJ1,0,1,1),IF(OFFSET(点検シート_第2区分!$K$86,FJ1,0,1,1)="あり",1,0),0)</f>
        <v>0</v>
      </c>
      <c r="FK2" s="112">
        <f ca="1">IF(OFFSET(点検シート_第2区分!$AQ$86,FK1,0,1,1),IF(OFFSET(点検シート_第2区分!$K$86,FK1,0,1,1)="あり",1,0),0)</f>
        <v>0</v>
      </c>
      <c r="FL2" s="112">
        <f>点検シート_第2区分!C143</f>
        <v>0</v>
      </c>
      <c r="FM2" s="112">
        <f>点検シート_第2区分!C148</f>
        <v>0</v>
      </c>
    </row>
    <row r="3" spans="1:169" s="107" customFormat="1" ht="11.25" customHeight="1">
      <c r="A3" s="107" t="s">
        <v>644</v>
      </c>
      <c r="H3" s="107" t="s">
        <v>291</v>
      </c>
      <c r="V3" s="177" t="s">
        <v>445</v>
      </c>
      <c r="AJ3" s="177" t="s">
        <v>446</v>
      </c>
      <c r="AU3" s="177" t="s">
        <v>448</v>
      </c>
      <c r="BP3" s="107" t="s">
        <v>289</v>
      </c>
      <c r="DN3" s="107" t="s">
        <v>290</v>
      </c>
    </row>
    <row r="4" spans="1:169" s="107" customFormat="1" ht="11.5"/>
    <row r="5" spans="1:169">
      <c r="A5" s="113" t="s">
        <v>6</v>
      </c>
      <c r="F5" s="114" t="s">
        <v>4</v>
      </c>
      <c r="J5" s="113" t="s">
        <v>29</v>
      </c>
      <c r="K5" s="113"/>
    </row>
    <row r="6" spans="1:169" ht="22.5" customHeight="1">
      <c r="A6" s="115" t="s">
        <v>7</v>
      </c>
      <c r="B6" s="115" t="s">
        <v>39</v>
      </c>
      <c r="C6" s="115" t="s">
        <v>40</v>
      </c>
      <c r="D6" s="115" t="s">
        <v>33</v>
      </c>
      <c r="F6" s="116">
        <v>1</v>
      </c>
      <c r="G6" s="117" t="str">
        <f t="shared" ref="G6:G55" ca="1" si="0">IF(LEFT(VLOOKUP($F6,点検表入力エリア,G$56,FALSE),2)="空調","空調",IF(VLOOKUP($F6,点検表入力エリア,G$56,FALSE)=0,OFFSET(G6,-1,0),VLOOKUP($F6,点検表入力エリア,G$56,FALSE)))</f>
        <v>一般管理</v>
      </c>
      <c r="H6" s="118">
        <f ca="1">VLOOKUP($F6,点検表入力エリア,H$56,FALSE)</f>
        <v>1</v>
      </c>
      <c r="J6" s="119">
        <v>5</v>
      </c>
      <c r="K6" s="120" t="s">
        <v>24</v>
      </c>
    </row>
    <row r="7" spans="1:169" ht="19.5" customHeight="1">
      <c r="A7" s="121" t="s">
        <v>30</v>
      </c>
      <c r="B7" s="122" t="str">
        <f ca="1">"("&amp;TEXT(D7,"0.0")&amp;")"</f>
        <v>(1.0)</v>
      </c>
      <c r="C7" s="121" t="str">
        <f t="shared" ref="C7:C19" ca="1" si="1">ASC(A7&amp;" "&amp;B7)</f>
        <v>一般管理 (1.0)</v>
      </c>
      <c r="D7" s="122">
        <f t="shared" ref="D7:D19" ca="1" si="2">IFERROR(AVERAGEIFS($H$6:$H$55,$G$6:$G$55,A7,$H$6:$H$55,"&gt;0"),0)</f>
        <v>1</v>
      </c>
      <c r="F7" s="116">
        <v>2</v>
      </c>
      <c r="G7" s="117" t="str">
        <f t="shared" ca="1" si="0"/>
        <v>一般管理</v>
      </c>
      <c r="H7" s="118">
        <f ca="1">VLOOKUP($F7,点検表入力エリア,H$56,FALSE)</f>
        <v>1</v>
      </c>
      <c r="J7" s="119">
        <v>4</v>
      </c>
      <c r="K7" s="120" t="s">
        <v>25</v>
      </c>
    </row>
    <row r="8" spans="1:169">
      <c r="A8" s="121" t="s">
        <v>31</v>
      </c>
      <c r="B8" s="122" t="str">
        <f ca="1">"("&amp;TEXT(D8,"0.0")&amp;")"</f>
        <v>(0.0)</v>
      </c>
      <c r="C8" s="121" t="str">
        <f t="shared" ca="1" si="1"/>
        <v>受変電 (0.0)</v>
      </c>
      <c r="D8" s="122">
        <f t="shared" ca="1" si="2"/>
        <v>0</v>
      </c>
      <c r="F8" s="116">
        <v>3</v>
      </c>
      <c r="G8" s="117" t="str">
        <f t="shared" ca="1" si="0"/>
        <v>一般管理</v>
      </c>
      <c r="H8" s="118">
        <f ca="1">VLOOKUP($F8,点検表入力エリア,H$56,FALSE)</f>
        <v>1</v>
      </c>
      <c r="J8" s="119">
        <v>3</v>
      </c>
      <c r="K8" s="120" t="s">
        <v>26</v>
      </c>
    </row>
    <row r="9" spans="1:169" ht="18" customHeight="1">
      <c r="A9" s="123" t="s">
        <v>34</v>
      </c>
      <c r="B9" s="122" t="str">
        <f ca="1">"("&amp;TEXT(D9,"0.0")&amp;")"</f>
        <v>(0.0)</v>
      </c>
      <c r="C9" s="121" t="str">
        <f t="shared" ca="1" si="1"/>
        <v>熱源 (0.0)</v>
      </c>
      <c r="D9" s="122">
        <f t="shared" ca="1" si="2"/>
        <v>0</v>
      </c>
      <c r="F9" s="116">
        <v>4</v>
      </c>
      <c r="G9" s="117" t="str">
        <f t="shared" ca="1" si="0"/>
        <v>一般管理</v>
      </c>
      <c r="H9" s="118">
        <f t="shared" ref="H9:H55" ca="1" si="3">VLOOKUP($F9,点検表入力エリア,H$56,FALSE)</f>
        <v>1</v>
      </c>
      <c r="J9" s="119">
        <v>2</v>
      </c>
      <c r="K9" s="120" t="s">
        <v>27</v>
      </c>
    </row>
    <row r="10" spans="1:169" ht="18" customHeight="1">
      <c r="A10" s="123" t="s">
        <v>168</v>
      </c>
      <c r="B10" s="122" t="str">
        <f ca="1">"("&amp;TEXT(D10,"0.0")&amp;")"</f>
        <v>(0.0)</v>
      </c>
      <c r="C10" s="121" t="str">
        <f t="shared" ca="1" si="1"/>
        <v>冷却塔 (0.0)</v>
      </c>
      <c r="D10" s="122">
        <f t="shared" ca="1" si="2"/>
        <v>0</v>
      </c>
      <c r="F10" s="116">
        <v>5</v>
      </c>
      <c r="G10" s="117" t="str">
        <f t="shared" ca="1" si="0"/>
        <v>一般管理</v>
      </c>
      <c r="H10" s="118">
        <f t="shared" ca="1" si="3"/>
        <v>1</v>
      </c>
      <c r="J10" s="119">
        <v>1</v>
      </c>
      <c r="K10" s="120" t="s">
        <v>28</v>
      </c>
    </row>
    <row r="11" spans="1:169" ht="18" customHeight="1">
      <c r="A11" s="124" t="s">
        <v>35</v>
      </c>
      <c r="B11" s="122" t="str">
        <f ca="1">"("&amp;TEXT(D11,"0.0")&amp;")"</f>
        <v>(1.0)</v>
      </c>
      <c r="C11" s="121" t="str">
        <f t="shared" ca="1" si="1"/>
        <v>空調 (1.0)</v>
      </c>
      <c r="D11" s="122">
        <f t="shared" ca="1" si="2"/>
        <v>1</v>
      </c>
      <c r="F11" s="116">
        <v>6</v>
      </c>
      <c r="G11" s="117" t="str">
        <f t="shared" ca="1" si="0"/>
        <v>受変電</v>
      </c>
      <c r="H11" s="118">
        <f t="shared" ca="1" si="3"/>
        <v>0</v>
      </c>
      <c r="J11" s="119">
        <v>0</v>
      </c>
      <c r="K11" s="120" t="s">
        <v>23</v>
      </c>
    </row>
    <row r="12" spans="1:169" ht="18" customHeight="1">
      <c r="A12" s="121" t="s">
        <v>44</v>
      </c>
      <c r="B12" s="122" t="str">
        <f t="shared" ref="B12:B19" ca="1" si="4">"("&amp;TEXT(D12,"0.0")&amp;")"</f>
        <v>(0.0)</v>
      </c>
      <c r="C12" s="121" t="str">
        <f t="shared" ca="1" si="1"/>
        <v>換気 (0.0)</v>
      </c>
      <c r="D12" s="122">
        <f t="shared" ca="1" si="2"/>
        <v>0</v>
      </c>
      <c r="F12" s="116">
        <v>7</v>
      </c>
      <c r="G12" s="117" t="str">
        <f t="shared" ca="1" si="0"/>
        <v>熱源</v>
      </c>
      <c r="H12" s="118">
        <f t="shared" ca="1" si="3"/>
        <v>0</v>
      </c>
    </row>
    <row r="13" spans="1:169" ht="18" customHeight="1">
      <c r="A13" s="121" t="s">
        <v>36</v>
      </c>
      <c r="B13" s="122" t="str">
        <f t="shared" ca="1" si="4"/>
        <v>(0.0)</v>
      </c>
      <c r="C13" s="121" t="str">
        <f t="shared" ca="1" si="1"/>
        <v>照明 (0.0)</v>
      </c>
      <c r="D13" s="122">
        <f t="shared" ca="1" si="2"/>
        <v>0</v>
      </c>
      <c r="F13" s="116">
        <v>8</v>
      </c>
      <c r="G13" s="117" t="str">
        <f t="shared" ca="1" si="0"/>
        <v>熱源</v>
      </c>
      <c r="H13" s="118">
        <f t="shared" ca="1" si="3"/>
        <v>0</v>
      </c>
    </row>
    <row r="14" spans="1:169" ht="18" customHeight="1">
      <c r="A14" s="121" t="s">
        <v>167</v>
      </c>
      <c r="B14" s="122" t="str">
        <f t="shared" ca="1" si="4"/>
        <v>(0.0)</v>
      </c>
      <c r="C14" s="121" t="str">
        <f t="shared" ca="1" si="1"/>
        <v>ﾎﾟﾝﾌﾟ (0.0)</v>
      </c>
      <c r="D14" s="122">
        <f t="shared" ca="1" si="2"/>
        <v>0</v>
      </c>
      <c r="F14" s="116">
        <v>9</v>
      </c>
      <c r="G14" s="117" t="str">
        <f t="shared" ca="1" si="0"/>
        <v>熱源</v>
      </c>
      <c r="H14" s="118">
        <f t="shared" ca="1" si="3"/>
        <v>0</v>
      </c>
    </row>
    <row r="15" spans="1:169" ht="18" customHeight="1">
      <c r="A15" s="121" t="s">
        <v>37</v>
      </c>
      <c r="B15" s="122" t="str">
        <f t="shared" ca="1" si="4"/>
        <v>(0.0)</v>
      </c>
      <c r="C15" s="121" t="str">
        <f t="shared" ca="1" si="1"/>
        <v>冷凍･冷蔵 (0.0)</v>
      </c>
      <c r="D15" s="122">
        <f t="shared" ca="1" si="2"/>
        <v>0</v>
      </c>
      <c r="F15" s="116">
        <v>10</v>
      </c>
      <c r="G15" s="117" t="str">
        <f t="shared" ca="1" si="0"/>
        <v>熱源</v>
      </c>
      <c r="H15" s="118">
        <f t="shared" ca="1" si="3"/>
        <v>0</v>
      </c>
    </row>
    <row r="16" spans="1:169" ht="18" customHeight="1">
      <c r="A16" s="121" t="s">
        <v>38</v>
      </c>
      <c r="B16" s="122" t="str">
        <f t="shared" ca="1" si="4"/>
        <v>(0.0)</v>
      </c>
      <c r="C16" s="121" t="str">
        <f t="shared" ca="1" si="1"/>
        <v>蒸気 (0.0)</v>
      </c>
      <c r="D16" s="122">
        <f t="shared" ca="1" si="2"/>
        <v>0</v>
      </c>
      <c r="F16" s="116">
        <v>11</v>
      </c>
      <c r="G16" s="117" t="str">
        <f t="shared" ca="1" si="0"/>
        <v>熱源</v>
      </c>
      <c r="H16" s="118">
        <f t="shared" ca="1" si="3"/>
        <v>0</v>
      </c>
    </row>
    <row r="17" spans="1:8" ht="18" customHeight="1">
      <c r="A17" s="121" t="s">
        <v>126</v>
      </c>
      <c r="B17" s="122" t="str">
        <f t="shared" ca="1" si="4"/>
        <v>(0.0)</v>
      </c>
      <c r="C17" s="121" t="str">
        <f t="shared" ca="1" si="1"/>
        <v>ｺﾝﾌﾟﾚｯｻｰ (0.0)</v>
      </c>
      <c r="D17" s="122">
        <f t="shared" ca="1" si="2"/>
        <v>0</v>
      </c>
      <c r="F17" s="116">
        <v>12</v>
      </c>
      <c r="G17" s="117" t="str">
        <f t="shared" ca="1" si="0"/>
        <v>冷却塔</v>
      </c>
      <c r="H17" s="118">
        <f t="shared" ca="1" si="3"/>
        <v>0</v>
      </c>
    </row>
    <row r="18" spans="1:8" ht="18" customHeight="1">
      <c r="A18" s="121" t="s">
        <v>12</v>
      </c>
      <c r="B18" s="122" t="str">
        <f t="shared" ca="1" si="4"/>
        <v>(0.0)</v>
      </c>
      <c r="C18" s="121" t="str">
        <f t="shared" ca="1" si="1"/>
        <v>電動力応用 (0.0)</v>
      </c>
      <c r="D18" s="122">
        <f t="shared" ca="1" si="2"/>
        <v>0</v>
      </c>
      <c r="F18" s="116">
        <v>13</v>
      </c>
      <c r="G18" s="117" t="str">
        <f t="shared" ca="1" si="0"/>
        <v>空調</v>
      </c>
      <c r="H18" s="118">
        <f t="shared" ca="1" si="3"/>
        <v>0</v>
      </c>
    </row>
    <row r="19" spans="1:8" ht="18" customHeight="1">
      <c r="A19" s="220" t="s">
        <v>632</v>
      </c>
      <c r="B19" s="122" t="str">
        <f t="shared" ca="1" si="4"/>
        <v>(0.0)</v>
      </c>
      <c r="C19" s="121" t="str">
        <f t="shared" ca="1" si="1"/>
        <v>加熱･燃焼設備(熱利用設備) (0.0)</v>
      </c>
      <c r="D19" s="122">
        <f t="shared" ca="1" si="2"/>
        <v>0</v>
      </c>
      <c r="F19" s="116">
        <v>14</v>
      </c>
      <c r="G19" s="117" t="str">
        <f t="shared" ca="1" si="0"/>
        <v>空調</v>
      </c>
      <c r="H19" s="118">
        <f t="shared" ca="1" si="3"/>
        <v>0</v>
      </c>
    </row>
    <row r="20" spans="1:8" ht="18" customHeight="1">
      <c r="A20" s="6"/>
      <c r="B20" s="125"/>
      <c r="C20" s="6"/>
      <c r="F20" s="116">
        <v>15</v>
      </c>
      <c r="G20" s="117" t="str">
        <f t="shared" ca="1" si="0"/>
        <v>空調</v>
      </c>
      <c r="H20" s="118">
        <f t="shared" ca="1" si="3"/>
        <v>0</v>
      </c>
    </row>
    <row r="21" spans="1:8" ht="18" customHeight="1">
      <c r="A21" s="217"/>
      <c r="B21" s="125"/>
      <c r="C21" s="6"/>
      <c r="F21" s="116">
        <v>16</v>
      </c>
      <c r="G21" s="117" t="str">
        <f t="shared" ca="1" si="0"/>
        <v>空調</v>
      </c>
      <c r="H21" s="118">
        <f t="shared" ca="1" si="3"/>
        <v>1</v>
      </c>
    </row>
    <row r="22" spans="1:8">
      <c r="F22" s="116">
        <v>17</v>
      </c>
      <c r="G22" s="117" t="str">
        <f t="shared" ca="1" si="0"/>
        <v>空調</v>
      </c>
      <c r="H22" s="118">
        <f t="shared" ca="1" si="3"/>
        <v>1</v>
      </c>
    </row>
    <row r="23" spans="1:8" ht="24" customHeight="1">
      <c r="F23" s="116">
        <v>18</v>
      </c>
      <c r="G23" s="117" t="str">
        <f t="shared" ca="1" si="0"/>
        <v>空調</v>
      </c>
      <c r="H23" s="118">
        <f t="shared" ca="1" si="3"/>
        <v>1</v>
      </c>
    </row>
    <row r="24" spans="1:8" ht="24" customHeight="1">
      <c r="F24" s="116">
        <v>19</v>
      </c>
      <c r="G24" s="117" t="str">
        <f t="shared" ca="1" si="0"/>
        <v>空調</v>
      </c>
      <c r="H24" s="118">
        <f t="shared" ca="1" si="3"/>
        <v>1</v>
      </c>
    </row>
    <row r="25" spans="1:8" ht="24" customHeight="1">
      <c r="F25" s="116">
        <v>20</v>
      </c>
      <c r="G25" s="117" t="str">
        <f t="shared" ca="1" si="0"/>
        <v>空調</v>
      </c>
      <c r="H25" s="118">
        <f t="shared" ca="1" si="3"/>
        <v>1</v>
      </c>
    </row>
    <row r="26" spans="1:8" ht="24" customHeight="1">
      <c r="F26" s="116">
        <v>21</v>
      </c>
      <c r="G26" s="117" t="str">
        <f t="shared" ca="1" si="0"/>
        <v>換気</v>
      </c>
      <c r="H26" s="118">
        <f t="shared" ca="1" si="3"/>
        <v>0</v>
      </c>
    </row>
    <row r="27" spans="1:8" ht="24" customHeight="1">
      <c r="F27" s="116">
        <v>22</v>
      </c>
      <c r="G27" s="117" t="str">
        <f t="shared" ca="1" si="0"/>
        <v>換気</v>
      </c>
      <c r="H27" s="118">
        <f t="shared" ca="1" si="3"/>
        <v>0</v>
      </c>
    </row>
    <row r="28" spans="1:8" s="126" customFormat="1" ht="24" customHeight="1">
      <c r="A28" s="113"/>
      <c r="B28" s="113"/>
      <c r="C28" s="113"/>
      <c r="D28" s="113"/>
      <c r="F28" s="127">
        <v>23</v>
      </c>
      <c r="G28" s="117" t="str">
        <f t="shared" ca="1" si="0"/>
        <v>照明</v>
      </c>
      <c r="H28" s="128">
        <f t="shared" ca="1" si="3"/>
        <v>0</v>
      </c>
    </row>
    <row r="29" spans="1:8" s="126" customFormat="1" ht="24" customHeight="1">
      <c r="A29" s="113"/>
      <c r="B29" s="113"/>
      <c r="C29" s="113"/>
      <c r="D29" s="113"/>
      <c r="F29" s="127">
        <v>24</v>
      </c>
      <c r="G29" s="117" t="str">
        <f t="shared" ca="1" si="0"/>
        <v>照明</v>
      </c>
      <c r="H29" s="128">
        <f t="shared" ca="1" si="3"/>
        <v>0</v>
      </c>
    </row>
    <row r="30" spans="1:8" s="126" customFormat="1" ht="24" customHeight="1">
      <c r="A30" s="113"/>
      <c r="B30" s="113"/>
      <c r="C30" s="113"/>
      <c r="D30" s="113"/>
      <c r="F30" s="127">
        <v>25</v>
      </c>
      <c r="G30" s="117" t="str">
        <f t="shared" ca="1" si="0"/>
        <v>ポンプ</v>
      </c>
      <c r="H30" s="128">
        <f t="shared" ca="1" si="3"/>
        <v>0</v>
      </c>
    </row>
    <row r="31" spans="1:8" s="126" customFormat="1" ht="24" customHeight="1">
      <c r="A31" s="113"/>
      <c r="B31" s="113"/>
      <c r="C31" s="113"/>
      <c r="D31" s="113"/>
      <c r="F31" s="127">
        <v>26</v>
      </c>
      <c r="G31" s="117" t="str">
        <f t="shared" ca="1" si="0"/>
        <v>ポンプ</v>
      </c>
      <c r="H31" s="128">
        <f t="shared" ca="1" si="3"/>
        <v>0</v>
      </c>
    </row>
    <row r="32" spans="1:8" s="126" customFormat="1" ht="24" customHeight="1">
      <c r="A32" s="113"/>
      <c r="B32" s="113"/>
      <c r="C32" s="113"/>
      <c r="D32" s="113"/>
      <c r="F32" s="127">
        <v>27</v>
      </c>
      <c r="G32" s="117" t="str">
        <f t="shared" ca="1" si="0"/>
        <v>冷凍・冷蔵</v>
      </c>
      <c r="H32" s="128">
        <f t="shared" ca="1" si="3"/>
        <v>0</v>
      </c>
    </row>
    <row r="33" spans="1:8" s="126" customFormat="1" ht="24" customHeight="1">
      <c r="A33" s="113"/>
      <c r="B33" s="113"/>
      <c r="C33" s="113"/>
      <c r="D33" s="113"/>
      <c r="F33" s="127">
        <v>28</v>
      </c>
      <c r="G33" s="117" t="str">
        <f t="shared" ca="1" si="0"/>
        <v>蒸気</v>
      </c>
      <c r="H33" s="128">
        <f t="shared" ca="1" si="3"/>
        <v>0</v>
      </c>
    </row>
    <row r="34" spans="1:8" s="126" customFormat="1" ht="24" customHeight="1">
      <c r="A34" s="113"/>
      <c r="B34" s="113"/>
      <c r="C34" s="113"/>
      <c r="D34" s="113"/>
      <c r="F34" s="127">
        <v>29</v>
      </c>
      <c r="G34" s="117" t="str">
        <f t="shared" ca="1" si="0"/>
        <v>蒸気</v>
      </c>
      <c r="H34" s="128">
        <f t="shared" ca="1" si="3"/>
        <v>0</v>
      </c>
    </row>
    <row r="35" spans="1:8" s="126" customFormat="1" ht="24" customHeight="1">
      <c r="A35" s="113"/>
      <c r="B35" s="113"/>
      <c r="C35" s="113"/>
      <c r="D35" s="113"/>
      <c r="F35" s="127">
        <v>30</v>
      </c>
      <c r="G35" s="117" t="str">
        <f t="shared" ca="1" si="0"/>
        <v>蒸気</v>
      </c>
      <c r="H35" s="128">
        <f t="shared" ca="1" si="3"/>
        <v>0</v>
      </c>
    </row>
    <row r="36" spans="1:8" s="126" customFormat="1" ht="24" customHeight="1">
      <c r="B36" s="218"/>
      <c r="D36" s="6"/>
      <c r="F36" s="127">
        <v>31</v>
      </c>
      <c r="G36" s="117" t="str">
        <f t="shared" ca="1" si="0"/>
        <v>蒸気</v>
      </c>
      <c r="H36" s="128">
        <f t="shared" ca="1" si="3"/>
        <v>0</v>
      </c>
    </row>
    <row r="37" spans="1:8" s="126" customFormat="1" ht="24" customHeight="1">
      <c r="B37" s="125"/>
      <c r="D37" s="6"/>
      <c r="F37" s="127">
        <v>32</v>
      </c>
      <c r="G37" s="117" t="str">
        <f t="shared" ca="1" si="0"/>
        <v>蒸気</v>
      </c>
      <c r="H37" s="128">
        <f t="shared" ca="1" si="3"/>
        <v>0</v>
      </c>
    </row>
    <row r="38" spans="1:8" s="126" customFormat="1" ht="24" customHeight="1">
      <c r="B38" s="125"/>
      <c r="D38" s="6"/>
      <c r="F38" s="127">
        <v>33</v>
      </c>
      <c r="G38" s="117" t="str">
        <f t="shared" ca="1" si="0"/>
        <v>蒸気</v>
      </c>
      <c r="H38" s="128">
        <f t="shared" ca="1" si="3"/>
        <v>0</v>
      </c>
    </row>
    <row r="39" spans="1:8" s="126" customFormat="1" ht="24" customHeight="1">
      <c r="B39" s="125"/>
      <c r="F39" s="127">
        <v>34</v>
      </c>
      <c r="G39" s="117" t="str">
        <f t="shared" ca="1" si="0"/>
        <v>蒸気</v>
      </c>
      <c r="H39" s="128">
        <f t="shared" ca="1" si="3"/>
        <v>0</v>
      </c>
    </row>
    <row r="40" spans="1:8" s="126" customFormat="1" ht="24" customHeight="1">
      <c r="B40" s="125"/>
      <c r="F40" s="127">
        <v>35</v>
      </c>
      <c r="G40" s="117" t="str">
        <f t="shared" ca="1" si="0"/>
        <v>コンプレッサー</v>
      </c>
      <c r="H40" s="128">
        <f t="shared" ca="1" si="3"/>
        <v>0</v>
      </c>
    </row>
    <row r="41" spans="1:8" s="126" customFormat="1" ht="24" customHeight="1">
      <c r="F41" s="127">
        <v>36</v>
      </c>
      <c r="G41" s="117" t="str">
        <f t="shared" ca="1" si="0"/>
        <v>コンプレッサー</v>
      </c>
      <c r="H41" s="128">
        <f t="shared" ca="1" si="3"/>
        <v>0</v>
      </c>
    </row>
    <row r="42" spans="1:8" s="126" customFormat="1" ht="24" customHeight="1">
      <c r="F42" s="127">
        <v>37</v>
      </c>
      <c r="G42" s="117" t="str">
        <f t="shared" ca="1" si="0"/>
        <v>コンプレッサー</v>
      </c>
      <c r="H42" s="128">
        <f t="shared" ca="1" si="3"/>
        <v>0</v>
      </c>
    </row>
    <row r="43" spans="1:8" s="126" customFormat="1" ht="24" customHeight="1">
      <c r="F43" s="127">
        <v>38</v>
      </c>
      <c r="G43" s="117" t="str">
        <f t="shared" ca="1" si="0"/>
        <v>コンプレッサー</v>
      </c>
      <c r="H43" s="128">
        <f t="shared" ca="1" si="3"/>
        <v>0</v>
      </c>
    </row>
    <row r="44" spans="1:8" s="129" customFormat="1" ht="24" customHeight="1">
      <c r="A44" s="126"/>
      <c r="B44" s="126"/>
      <c r="C44" s="126"/>
      <c r="D44" s="126"/>
      <c r="E44" s="126"/>
      <c r="F44" s="127">
        <v>39</v>
      </c>
      <c r="G44" s="117" t="str">
        <f t="shared" ca="1" si="0"/>
        <v>コンプレッサー</v>
      </c>
      <c r="H44" s="128">
        <f t="shared" ca="1" si="3"/>
        <v>0</v>
      </c>
    </row>
    <row r="45" spans="1:8" s="129" customFormat="1" ht="24" customHeight="1">
      <c r="A45" s="126"/>
      <c r="B45" s="126"/>
      <c r="C45" s="126"/>
      <c r="D45" s="126"/>
      <c r="E45" s="126"/>
      <c r="F45" s="127">
        <v>40</v>
      </c>
      <c r="G45" s="117" t="str">
        <f t="shared" ca="1" si="0"/>
        <v>電動力応用</v>
      </c>
      <c r="H45" s="128">
        <f t="shared" ca="1" si="3"/>
        <v>0</v>
      </c>
    </row>
    <row r="46" spans="1:8" s="129" customFormat="1" ht="24" customHeight="1">
      <c r="A46" s="126"/>
      <c r="B46" s="126"/>
      <c r="C46" s="126"/>
      <c r="D46" s="126"/>
      <c r="E46" s="126"/>
      <c r="F46" s="127">
        <v>41</v>
      </c>
      <c r="G46" s="117" t="str">
        <f t="shared" ca="1" si="0"/>
        <v>電動力応用</v>
      </c>
      <c r="H46" s="128">
        <f t="shared" ca="1" si="3"/>
        <v>0</v>
      </c>
    </row>
    <row r="47" spans="1:8" s="129" customFormat="1" ht="24" customHeight="1">
      <c r="A47" s="126"/>
      <c r="B47" s="126"/>
      <c r="C47" s="126"/>
      <c r="D47" s="126"/>
      <c r="E47" s="126"/>
      <c r="F47" s="127">
        <v>42</v>
      </c>
      <c r="G47" s="117" t="str">
        <f t="shared" ca="1" si="0"/>
        <v>電動力応用</v>
      </c>
      <c r="H47" s="128">
        <f t="shared" ca="1" si="3"/>
        <v>0</v>
      </c>
    </row>
    <row r="48" spans="1:8" s="129" customFormat="1" ht="24.75" customHeight="1">
      <c r="A48" s="126"/>
      <c r="B48" s="126"/>
      <c r="C48" s="126"/>
      <c r="D48" s="126"/>
      <c r="E48" s="126"/>
      <c r="F48" s="127">
        <v>43</v>
      </c>
      <c r="G48" s="117" t="str">
        <f t="shared" ca="1" si="0"/>
        <v>電動力応用</v>
      </c>
      <c r="H48" s="128">
        <f t="shared" ca="1" si="3"/>
        <v>0</v>
      </c>
    </row>
    <row r="49" spans="1:8" s="129" customFormat="1" ht="24.75" customHeight="1">
      <c r="A49" s="126"/>
      <c r="B49" s="126"/>
      <c r="C49" s="126"/>
      <c r="D49" s="126"/>
      <c r="E49" s="126"/>
      <c r="F49" s="127">
        <v>44</v>
      </c>
      <c r="G49" s="117" t="str">
        <f t="shared" ca="1" si="0"/>
        <v>電動力応用</v>
      </c>
      <c r="H49" s="128">
        <f t="shared" ca="1" si="3"/>
        <v>0</v>
      </c>
    </row>
    <row r="50" spans="1:8" s="129" customFormat="1" ht="25.5" customHeight="1">
      <c r="A50" s="126"/>
      <c r="B50" s="126"/>
      <c r="C50" s="126"/>
      <c r="D50" s="126"/>
      <c r="E50" s="126"/>
      <c r="F50" s="127">
        <v>45</v>
      </c>
      <c r="G50" s="117" t="str">
        <f t="shared" ca="1" si="0"/>
        <v>加熱・燃焼設備(熱利用設備)</v>
      </c>
      <c r="H50" s="128">
        <f t="shared" ca="1" si="3"/>
        <v>0</v>
      </c>
    </row>
    <row r="51" spans="1:8" s="129" customFormat="1" ht="25.5" customHeight="1">
      <c r="A51" s="126"/>
      <c r="B51" s="126"/>
      <c r="C51" s="126"/>
      <c r="D51" s="126"/>
      <c r="E51" s="126"/>
      <c r="F51" s="127">
        <v>46</v>
      </c>
      <c r="G51" s="117" t="str">
        <f t="shared" ca="1" si="0"/>
        <v>加熱・燃焼設備(熱利用設備)</v>
      </c>
      <c r="H51" s="128">
        <f t="shared" ca="1" si="3"/>
        <v>0</v>
      </c>
    </row>
    <row r="52" spans="1:8" s="129" customFormat="1" ht="25.5" customHeight="1">
      <c r="A52" s="126"/>
      <c r="B52" s="126"/>
      <c r="C52" s="126"/>
      <c r="D52" s="126"/>
      <c r="E52" s="126"/>
      <c r="F52" s="127">
        <v>47</v>
      </c>
      <c r="G52" s="117" t="str">
        <f t="shared" ca="1" si="0"/>
        <v>加熱・燃焼設備(熱利用設備)</v>
      </c>
      <c r="H52" s="128">
        <f t="shared" ca="1" si="3"/>
        <v>0</v>
      </c>
    </row>
    <row r="53" spans="1:8" s="129" customFormat="1" ht="25.5" customHeight="1">
      <c r="A53" s="126"/>
      <c r="B53" s="126"/>
      <c r="C53" s="126"/>
      <c r="D53" s="126"/>
      <c r="E53" s="126"/>
      <c r="F53" s="127">
        <v>48</v>
      </c>
      <c r="G53" s="117" t="str">
        <f t="shared" ca="1" si="0"/>
        <v>加熱・燃焼設備(熱利用設備)</v>
      </c>
      <c r="H53" s="128">
        <f t="shared" ca="1" si="3"/>
        <v>0</v>
      </c>
    </row>
    <row r="54" spans="1:8" ht="36">
      <c r="A54" s="126"/>
      <c r="B54" s="126"/>
      <c r="C54" s="126"/>
      <c r="D54" s="126"/>
      <c r="F54" s="116">
        <v>49</v>
      </c>
      <c r="G54" s="117" t="str">
        <f t="shared" ca="1" si="0"/>
        <v>加熱・燃焼設備(熱利用設備)</v>
      </c>
      <c r="H54" s="118">
        <f t="shared" ca="1" si="3"/>
        <v>0</v>
      </c>
    </row>
    <row r="55" spans="1:8" ht="36">
      <c r="F55" s="116">
        <v>50</v>
      </c>
      <c r="G55" s="117" t="str">
        <f t="shared" ca="1" si="0"/>
        <v>加熱・燃焼設備(熱利用設備)</v>
      </c>
      <c r="H55" s="118">
        <f t="shared" ca="1" si="3"/>
        <v>0</v>
      </c>
    </row>
    <row r="56" spans="1:8">
      <c r="G56" s="113">
        <v>2</v>
      </c>
      <c r="H56" s="113">
        <v>13</v>
      </c>
    </row>
    <row r="59" spans="1:8">
      <c r="F59" s="113"/>
    </row>
  </sheetData>
  <sheetProtection selectLockedCells="1"/>
  <phoneticPr fontId="2"/>
  <pageMargins left="0.51181102362204722" right="0.51181102362204722" top="0.55118110236220474" bottom="0.55118110236220474" header="0.31496062992125984" footer="0.31496062992125984"/>
  <pageSetup paperSize="9" scale="10" fitToHeight="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pageSetUpPr fitToPage="1"/>
  </sheetPr>
  <dimension ref="B1:D32"/>
  <sheetViews>
    <sheetView showGridLines="0" showRowColHeaders="0" zoomScaleNormal="100" zoomScaleSheetLayoutView="100" workbookViewId="0"/>
  </sheetViews>
  <sheetFormatPr defaultColWidth="9" defaultRowHeight="13"/>
  <cols>
    <col min="1" max="1" width="1.5" style="98" customWidth="1"/>
    <col min="2" max="2" width="9" style="98"/>
    <col min="3" max="3" width="19.25" style="98" customWidth="1"/>
    <col min="4" max="4" width="51.83203125" style="98" customWidth="1"/>
    <col min="5" max="8" width="9" style="98"/>
    <col min="9" max="14" width="9.08203125" style="98" customWidth="1"/>
    <col min="15" max="16384" width="9" style="98"/>
  </cols>
  <sheetData>
    <row r="1" spans="2:4">
      <c r="B1" s="152"/>
    </row>
    <row r="5" spans="2:4" ht="26.25" customHeight="1">
      <c r="B5" s="97" t="str">
        <f ca="1">RIGHT(CELL("filename",B5),LEN(CELL("filename",B5))-FIND("]",CELL("filename",B5)))</f>
        <v>27</v>
      </c>
      <c r="C5" s="312" t="str">
        <f ca="1">VLOOKUP(INT(B5),点検表入力エリア,3,FALSE)</f>
        <v>高効率冷凍・冷蔵庫の導入</v>
      </c>
      <c r="D5" s="312"/>
    </row>
    <row r="6" spans="2:4">
      <c r="B6" s="186" t="s">
        <v>53</v>
      </c>
      <c r="C6" s="301" t="str">
        <f ca="1">VLOOKUP(INT(B5),点検表入力エリア,2,FALSE)</f>
        <v>冷凍・冷蔵</v>
      </c>
      <c r="D6" s="301"/>
    </row>
    <row r="7" spans="2:4">
      <c r="B7" s="318" t="s">
        <v>54</v>
      </c>
      <c r="C7" s="315" t="s">
        <v>545</v>
      </c>
      <c r="D7" s="316"/>
    </row>
    <row r="8" spans="2:4">
      <c r="B8" s="318"/>
      <c r="C8" s="313"/>
      <c r="D8" s="314"/>
    </row>
    <row r="9" spans="2:4">
      <c r="B9" s="318"/>
      <c r="C9" s="313"/>
      <c r="D9" s="314"/>
    </row>
    <row r="10" spans="2:4">
      <c r="B10" s="318"/>
      <c r="C10" s="313"/>
      <c r="D10" s="314"/>
    </row>
    <row r="11" spans="2:4">
      <c r="B11" s="318"/>
      <c r="C11" s="313"/>
      <c r="D11" s="314"/>
    </row>
    <row r="12" spans="2:4">
      <c r="B12" s="318"/>
      <c r="C12" s="313"/>
      <c r="D12" s="314"/>
    </row>
    <row r="13" spans="2:4">
      <c r="B13" s="318"/>
      <c r="C13" s="313"/>
      <c r="D13" s="314"/>
    </row>
    <row r="14" spans="2:4">
      <c r="B14" s="318"/>
      <c r="C14" s="313"/>
      <c r="D14" s="314"/>
    </row>
    <row r="15" spans="2:4">
      <c r="B15" s="318"/>
      <c r="C15" s="313"/>
      <c r="D15" s="314"/>
    </row>
    <row r="16" spans="2:4">
      <c r="B16" s="318"/>
      <c r="C16" s="313"/>
      <c r="D16" s="314"/>
    </row>
    <row r="17" spans="2:4">
      <c r="B17" s="318"/>
      <c r="C17" s="313"/>
      <c r="D17" s="314"/>
    </row>
    <row r="18" spans="2:4">
      <c r="B18" s="296" t="s">
        <v>55</v>
      </c>
      <c r="C18" s="330" t="s">
        <v>491</v>
      </c>
      <c r="D18" s="308"/>
    </row>
    <row r="19" spans="2:4">
      <c r="B19" s="298"/>
      <c r="C19" s="332"/>
      <c r="D19" s="333"/>
    </row>
    <row r="20" spans="2:4" ht="16.5" customHeight="1">
      <c r="B20" s="317" t="s">
        <v>56</v>
      </c>
      <c r="C20" s="99" t="s">
        <v>57</v>
      </c>
      <c r="D20" s="99" t="s">
        <v>58</v>
      </c>
    </row>
    <row r="21" spans="2:4" ht="46.5" customHeight="1">
      <c r="B21" s="317"/>
      <c r="C21" s="188" t="s">
        <v>526</v>
      </c>
      <c r="D21" s="188" t="s">
        <v>584</v>
      </c>
    </row>
    <row r="22" spans="2:4" ht="46.5" customHeight="1">
      <c r="B22" s="317"/>
      <c r="C22" s="188" t="s">
        <v>527</v>
      </c>
      <c r="D22" s="188" t="s">
        <v>543</v>
      </c>
    </row>
    <row r="23" spans="2:4" ht="46.5" customHeight="1">
      <c r="B23" s="317"/>
      <c r="C23" s="188" t="s">
        <v>528</v>
      </c>
      <c r="D23" s="188" t="s">
        <v>544</v>
      </c>
    </row>
    <row r="24" spans="2:4" ht="46.5" customHeight="1">
      <c r="B24" s="317"/>
      <c r="C24" s="188" t="s">
        <v>529</v>
      </c>
      <c r="D24" s="188" t="s">
        <v>532</v>
      </c>
    </row>
    <row r="25" spans="2:4" ht="33.75" customHeight="1">
      <c r="B25" s="317"/>
      <c r="C25" s="184" t="s">
        <v>341</v>
      </c>
      <c r="D25" s="184" t="s">
        <v>444</v>
      </c>
    </row>
    <row r="26" spans="2:4" ht="13.5" customHeight="1">
      <c r="B26" s="311" t="s">
        <v>216</v>
      </c>
      <c r="C26" s="327" t="s">
        <v>246</v>
      </c>
      <c r="D26" s="327"/>
    </row>
    <row r="27" spans="2:4">
      <c r="B27" s="311"/>
      <c r="C27" s="327"/>
      <c r="D27" s="327"/>
    </row>
    <row r="28" spans="2:4">
      <c r="B28" s="311"/>
      <c r="C28" s="327"/>
      <c r="D28" s="327"/>
    </row>
    <row r="29" spans="2:4">
      <c r="B29" s="311"/>
      <c r="C29" s="327"/>
      <c r="D29" s="327"/>
    </row>
    <row r="30" spans="2:4" ht="28.5" customHeight="1">
      <c r="B30" s="192" t="s">
        <v>368</v>
      </c>
      <c r="C30" s="341" t="s">
        <v>468</v>
      </c>
      <c r="D30" s="341"/>
    </row>
    <row r="31" spans="2:4">
      <c r="B31" s="100"/>
      <c r="C31" s="190"/>
      <c r="D31" s="190"/>
    </row>
    <row r="32" spans="2:4">
      <c r="B32" s="100"/>
      <c r="C32" s="190"/>
      <c r="D32" s="190"/>
    </row>
  </sheetData>
  <sheetProtection algorithmName="SHA-512" hashValue="WsNIyQ313wiwlkfchcRiJZJKe9gWX8JG6zTRUUMqoRKAnMP0Hu/yLuN6FUpgLuFoYyjgaM4L2HEYApPyvw2xgQ==" saltValue="9mMW7T/1buazhdHbhOlgLg==" spinCount="100000" sheet="1" objects="1" scenarios="1" selectLockedCells="1"/>
  <mergeCells count="10">
    <mergeCell ref="B20:B25"/>
    <mergeCell ref="B26:B29"/>
    <mergeCell ref="C26:D29"/>
    <mergeCell ref="C30:D30"/>
    <mergeCell ref="C5:D5"/>
    <mergeCell ref="C6:D6"/>
    <mergeCell ref="B7:B17"/>
    <mergeCell ref="C7:D17"/>
    <mergeCell ref="B18:B19"/>
    <mergeCell ref="C18:D19"/>
  </mergeCells>
  <phoneticPr fontId="2"/>
  <printOptions horizontalCentered="1"/>
  <pageMargins left="0.70866141732283472" right="0.70866141732283472" top="0.74803149606299213" bottom="0.74803149606299213" header="0.31496062992125984" footer="0.31496062992125984"/>
  <pageSetup paperSize="9" fitToHeight="0"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pageSetUpPr fitToPage="1"/>
  </sheetPr>
  <dimension ref="B1:D35"/>
  <sheetViews>
    <sheetView showGridLines="0" showRowColHeaders="0" zoomScaleNormal="100" zoomScaleSheetLayoutView="100" workbookViewId="0"/>
  </sheetViews>
  <sheetFormatPr defaultColWidth="9" defaultRowHeight="13"/>
  <cols>
    <col min="1" max="1" width="1.5" style="98" customWidth="1"/>
    <col min="2" max="2" width="9" style="98"/>
    <col min="3" max="3" width="19.25" style="98" customWidth="1"/>
    <col min="4" max="4" width="51.83203125" style="98" customWidth="1"/>
    <col min="5" max="8" width="9" style="98"/>
    <col min="9" max="14" width="9.08203125" style="98" customWidth="1"/>
    <col min="15" max="16384" width="9" style="98"/>
  </cols>
  <sheetData>
    <row r="1" spans="2:4">
      <c r="B1" s="152"/>
    </row>
    <row r="5" spans="2:4" ht="26.25" customHeight="1">
      <c r="B5" s="97" t="str">
        <f ca="1">RIGHT(CELL("filename",B5),LEN(CELL("filename",B5))-FIND("]",CELL("filename",B5)))</f>
        <v>28</v>
      </c>
      <c r="C5" s="312" t="str">
        <f ca="1">VLOOKUP(INT(B5),点検表入力エリア,3,FALSE)</f>
        <v>高効率蒸気ボイラーの導入</v>
      </c>
      <c r="D5" s="312"/>
    </row>
    <row r="6" spans="2:4">
      <c r="B6" s="186" t="s">
        <v>53</v>
      </c>
      <c r="C6" s="301" t="str">
        <f ca="1">VLOOKUP(INT(B5),点検表入力エリア,2,FALSE)</f>
        <v>蒸気</v>
      </c>
      <c r="D6" s="301"/>
    </row>
    <row r="7" spans="2:4">
      <c r="B7" s="318" t="s">
        <v>54</v>
      </c>
      <c r="C7" s="315" t="s">
        <v>555</v>
      </c>
      <c r="D7" s="316"/>
    </row>
    <row r="8" spans="2:4">
      <c r="B8" s="318"/>
      <c r="C8" s="313"/>
      <c r="D8" s="314"/>
    </row>
    <row r="9" spans="2:4">
      <c r="B9" s="318"/>
      <c r="C9" s="313"/>
      <c r="D9" s="314"/>
    </row>
    <row r="10" spans="2:4">
      <c r="B10" s="296" t="s">
        <v>55</v>
      </c>
      <c r="C10" s="330" t="s">
        <v>490</v>
      </c>
      <c r="D10" s="308"/>
    </row>
    <row r="11" spans="2:4">
      <c r="B11" s="297"/>
      <c r="C11" s="331"/>
      <c r="D11" s="310"/>
    </row>
    <row r="12" spans="2:4">
      <c r="B12" s="298"/>
      <c r="C12" s="332"/>
      <c r="D12" s="333"/>
    </row>
    <row r="13" spans="2:4" ht="16.5" customHeight="1">
      <c r="B13" s="317" t="s">
        <v>56</v>
      </c>
      <c r="C13" s="99" t="s">
        <v>57</v>
      </c>
      <c r="D13" s="99" t="s">
        <v>58</v>
      </c>
    </row>
    <row r="14" spans="2:4" ht="30.75" customHeight="1">
      <c r="B14" s="317"/>
      <c r="C14" s="188" t="s">
        <v>526</v>
      </c>
      <c r="D14" s="188" t="s">
        <v>583</v>
      </c>
    </row>
    <row r="15" spans="2:4" ht="30.75" customHeight="1">
      <c r="B15" s="317"/>
      <c r="C15" s="188" t="s">
        <v>527</v>
      </c>
      <c r="D15" s="188" t="s">
        <v>530</v>
      </c>
    </row>
    <row r="16" spans="2:4" ht="30.75" customHeight="1">
      <c r="B16" s="317"/>
      <c r="C16" s="188" t="s">
        <v>528</v>
      </c>
      <c r="D16" s="188" t="s">
        <v>531</v>
      </c>
    </row>
    <row r="17" spans="2:4" ht="30.75" customHeight="1">
      <c r="B17" s="317"/>
      <c r="C17" s="188" t="s">
        <v>529</v>
      </c>
      <c r="D17" s="188" t="s">
        <v>532</v>
      </c>
    </row>
    <row r="18" spans="2:4" ht="30.75" customHeight="1">
      <c r="B18" s="317"/>
      <c r="C18" s="184" t="s">
        <v>341</v>
      </c>
      <c r="D18" s="184" t="s">
        <v>444</v>
      </c>
    </row>
    <row r="19" spans="2:4">
      <c r="B19" s="311" t="s">
        <v>216</v>
      </c>
      <c r="C19" s="327" t="s">
        <v>246</v>
      </c>
      <c r="D19" s="327"/>
    </row>
    <row r="20" spans="2:4">
      <c r="B20" s="311"/>
      <c r="C20" s="327"/>
      <c r="D20" s="327"/>
    </row>
    <row r="21" spans="2:4">
      <c r="B21" s="311"/>
      <c r="C21" s="327"/>
      <c r="D21" s="327"/>
    </row>
    <row r="22" spans="2:4">
      <c r="B22" s="311"/>
      <c r="C22" s="327"/>
      <c r="D22" s="327"/>
    </row>
    <row r="23" spans="2:4">
      <c r="B23" s="192" t="s">
        <v>554</v>
      </c>
      <c r="C23" s="341" t="s">
        <v>602</v>
      </c>
      <c r="D23" s="341"/>
    </row>
    <row r="24" spans="2:4">
      <c r="B24" s="100"/>
      <c r="C24" s="341"/>
      <c r="D24" s="341"/>
    </row>
    <row r="25" spans="2:4">
      <c r="B25" s="192" t="s">
        <v>212</v>
      </c>
      <c r="C25" s="341" t="s">
        <v>574</v>
      </c>
      <c r="D25" s="341"/>
    </row>
    <row r="26" spans="2:4">
      <c r="B26" s="100"/>
      <c r="C26" s="341"/>
      <c r="D26" s="341"/>
    </row>
    <row r="27" spans="2:4">
      <c r="B27" s="100"/>
      <c r="C27" s="341"/>
      <c r="D27" s="341"/>
    </row>
    <row r="28" spans="2:4">
      <c r="B28" s="100"/>
      <c r="C28" s="341"/>
      <c r="D28" s="341"/>
    </row>
    <row r="35" spans="2:4">
      <c r="B35" s="102" t="s">
        <v>213</v>
      </c>
      <c r="C35" s="378" t="s">
        <v>593</v>
      </c>
      <c r="D35" s="378"/>
    </row>
  </sheetData>
  <sheetProtection algorithmName="SHA-512" hashValue="zX4k1lNj6909GFx08FayTajMvXC27Tg+GnIYBOaLt1W+F/WUPMpO3VkgyARdec79RnYkd7VZFFGV50kl94EAwA==" saltValue="2rVJG0IN8nCteFoeZ89VBQ==" spinCount="100000" sheet="1" objects="1" scenarios="1" selectLockedCells="1"/>
  <mergeCells count="12">
    <mergeCell ref="C35:D35"/>
    <mergeCell ref="B13:B18"/>
    <mergeCell ref="B19:B22"/>
    <mergeCell ref="C19:D22"/>
    <mergeCell ref="C25:D28"/>
    <mergeCell ref="C23:D24"/>
    <mergeCell ref="C5:D5"/>
    <mergeCell ref="C6:D6"/>
    <mergeCell ref="B7:B9"/>
    <mergeCell ref="C7:D9"/>
    <mergeCell ref="B10:B12"/>
    <mergeCell ref="C10:D12"/>
  </mergeCells>
  <phoneticPr fontId="2"/>
  <printOptions horizontalCentered="1"/>
  <pageMargins left="0.70866141732283472" right="0.70866141732283472" top="0.74803149606299213" bottom="0.74803149606299213" header="0.31496062992125984" footer="0.31496062992125984"/>
  <pageSetup paperSize="9" fitToHeight="0" orientation="portrait"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pageSetUpPr fitToPage="1"/>
  </sheetPr>
  <dimension ref="B1:D23"/>
  <sheetViews>
    <sheetView showGridLines="0" showRowColHeaders="0" zoomScaleNormal="100" zoomScaleSheetLayoutView="100" workbookViewId="0"/>
  </sheetViews>
  <sheetFormatPr defaultColWidth="9" defaultRowHeight="13"/>
  <cols>
    <col min="1" max="1" width="1.5" style="98" customWidth="1"/>
    <col min="2" max="2" width="9" style="98"/>
    <col min="3" max="3" width="19.25" style="98" customWidth="1"/>
    <col min="4" max="4" width="51.83203125" style="98" customWidth="1"/>
    <col min="5" max="8" width="9" style="98"/>
    <col min="9" max="14" width="9.08203125" style="98" customWidth="1"/>
    <col min="15" max="16384" width="9" style="98"/>
  </cols>
  <sheetData>
    <row r="1" spans="2:4">
      <c r="B1" s="152"/>
    </row>
    <row r="5" spans="2:4" ht="26.25" customHeight="1">
      <c r="B5" s="97" t="str">
        <f ca="1">RIGHT(CELL("filename",B5),LEN(CELL("filename",B5))-FIND("]",CELL("filename",B5)))</f>
        <v>29</v>
      </c>
      <c r="C5" s="312" t="str">
        <f ca="1">VLOOKUP(INT(B5),点検表入力エリア,3,FALSE)</f>
        <v>蒸気ボイラーの空気比の管理</v>
      </c>
      <c r="D5" s="312"/>
    </row>
    <row r="6" spans="2:4">
      <c r="B6" s="186" t="s">
        <v>53</v>
      </c>
      <c r="C6" s="301" t="str">
        <f ca="1">VLOOKUP(INT(B5),点検表入力エリア,2,FALSE)</f>
        <v>蒸気</v>
      </c>
      <c r="D6" s="301"/>
    </row>
    <row r="7" spans="2:4">
      <c r="B7" s="318" t="s">
        <v>54</v>
      </c>
      <c r="C7" s="315" t="s">
        <v>557</v>
      </c>
      <c r="D7" s="316"/>
    </row>
    <row r="8" spans="2:4">
      <c r="B8" s="318"/>
      <c r="C8" s="313"/>
      <c r="D8" s="314"/>
    </row>
    <row r="9" spans="2:4" ht="234.75" customHeight="1">
      <c r="B9" s="318"/>
      <c r="C9" s="313"/>
      <c r="D9" s="314"/>
    </row>
    <row r="10" spans="2:4">
      <c r="B10" s="296" t="s">
        <v>55</v>
      </c>
      <c r="C10" s="330" t="s">
        <v>315</v>
      </c>
      <c r="D10" s="308"/>
    </row>
    <row r="11" spans="2:4">
      <c r="B11" s="297"/>
      <c r="C11" s="331"/>
      <c r="D11" s="310"/>
    </row>
    <row r="12" spans="2:4">
      <c r="B12" s="298"/>
      <c r="C12" s="332"/>
      <c r="D12" s="333"/>
    </row>
    <row r="13" spans="2:4" ht="16.5" customHeight="1">
      <c r="B13" s="317" t="s">
        <v>56</v>
      </c>
      <c r="C13" s="99" t="s">
        <v>57</v>
      </c>
      <c r="D13" s="99" t="s">
        <v>58</v>
      </c>
    </row>
    <row r="14" spans="2:4" ht="26.25" customHeight="1">
      <c r="B14" s="317"/>
      <c r="C14" s="184" t="s">
        <v>69</v>
      </c>
      <c r="D14" s="184" t="s">
        <v>70</v>
      </c>
    </row>
    <row r="15" spans="2:4" ht="26.25" customHeight="1">
      <c r="B15" s="317"/>
      <c r="C15" s="184" t="s">
        <v>71</v>
      </c>
      <c r="D15" s="184" t="s">
        <v>72</v>
      </c>
    </row>
    <row r="16" spans="2:4" ht="26.25" customHeight="1">
      <c r="B16" s="317"/>
      <c r="C16" s="184" t="s">
        <v>387</v>
      </c>
      <c r="D16" s="184" t="s">
        <v>441</v>
      </c>
    </row>
    <row r="17" spans="2:4" ht="26.25" customHeight="1">
      <c r="B17" s="317"/>
      <c r="C17" s="184" t="s">
        <v>293</v>
      </c>
      <c r="D17" s="184" t="s">
        <v>467</v>
      </c>
    </row>
    <row r="18" spans="2:4" ht="13.5" customHeight="1">
      <c r="B18" s="311" t="s">
        <v>216</v>
      </c>
      <c r="C18" s="327" t="s">
        <v>242</v>
      </c>
      <c r="D18" s="327"/>
    </row>
    <row r="19" spans="2:4">
      <c r="B19" s="311"/>
      <c r="C19" s="327"/>
      <c r="D19" s="327"/>
    </row>
    <row r="20" spans="2:4">
      <c r="B20" s="311"/>
      <c r="C20" s="327"/>
      <c r="D20" s="327"/>
    </row>
    <row r="21" spans="2:4">
      <c r="B21" s="102" t="s">
        <v>558</v>
      </c>
      <c r="C21" s="347" t="s">
        <v>559</v>
      </c>
      <c r="D21" s="347"/>
    </row>
    <row r="22" spans="2:4">
      <c r="B22" s="101"/>
      <c r="C22" s="347"/>
      <c r="D22" s="347"/>
    </row>
    <row r="23" spans="2:4">
      <c r="B23" s="101"/>
      <c r="C23" s="347"/>
      <c r="D23" s="347"/>
    </row>
  </sheetData>
  <sheetProtection algorithmName="SHA-512" hashValue="DpsNdiKVu/8E2te5yYa6TK80dPIsYI5T+TaUw9rGeC7ILirbdtUdHsYjcshN5Eqq2cjC1oQL805JsTXMBaZ8fQ==" saltValue="Zc/GQTMjY1gOhbezc89LbQ==" spinCount="100000" sheet="1" objects="1" scenarios="1" selectLockedCells="1"/>
  <mergeCells count="11">
    <mergeCell ref="C21:D23"/>
    <mergeCell ref="B18:B20"/>
    <mergeCell ref="C18:D20"/>
    <mergeCell ref="C5:D5"/>
    <mergeCell ref="C6:D6"/>
    <mergeCell ref="B7:B9"/>
    <mergeCell ref="C7:D8"/>
    <mergeCell ref="C9:D9"/>
    <mergeCell ref="B10:B12"/>
    <mergeCell ref="C10:D12"/>
    <mergeCell ref="B13:B17"/>
  </mergeCells>
  <phoneticPr fontId="2"/>
  <printOptions horizontalCentered="1"/>
  <pageMargins left="0.70866141732283472" right="0.70866141732283472" top="0.74803149606299213" bottom="0.74803149606299213" header="0.31496062992125984" footer="0.31496062992125984"/>
  <pageSetup paperSize="9" fitToHeight="0" orientation="portrait" verticalDpi="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pageSetUpPr fitToPage="1"/>
  </sheetPr>
  <dimension ref="B1:D23"/>
  <sheetViews>
    <sheetView showGridLines="0" showRowColHeaders="0" zoomScaleNormal="100" zoomScaleSheetLayoutView="100" workbookViewId="0"/>
  </sheetViews>
  <sheetFormatPr defaultColWidth="9" defaultRowHeight="13"/>
  <cols>
    <col min="1" max="1" width="1.5" style="98" customWidth="1"/>
    <col min="2" max="2" width="9" style="98"/>
    <col min="3" max="3" width="19.25" style="98" customWidth="1"/>
    <col min="4" max="4" width="51.83203125" style="98" customWidth="1"/>
    <col min="5" max="8" width="9" style="98"/>
    <col min="9" max="14" width="9.08203125" style="98" customWidth="1"/>
    <col min="15" max="16384" width="9" style="98"/>
  </cols>
  <sheetData>
    <row r="1" spans="2:4">
      <c r="B1" s="152"/>
    </row>
    <row r="5" spans="2:4" ht="26.25" customHeight="1">
      <c r="B5" s="97" t="str">
        <f ca="1">RIGHT(CELL("filename",B5),LEN(CELL("filename",B5))-FIND("]",CELL("filename",B5)))</f>
        <v>30</v>
      </c>
      <c r="C5" s="312" t="str">
        <f ca="1">VLOOKUP(INT(B5),点検表入力エリア,3,FALSE)</f>
        <v>蒸気ボイラーの台数制御の導入</v>
      </c>
      <c r="D5" s="312"/>
    </row>
    <row r="6" spans="2:4">
      <c r="B6" s="186" t="s">
        <v>53</v>
      </c>
      <c r="C6" s="301" t="str">
        <f ca="1">VLOOKUP(INT(B5),点検表入力エリア,2,FALSE)</f>
        <v>蒸気</v>
      </c>
      <c r="D6" s="301"/>
    </row>
    <row r="7" spans="2:4">
      <c r="B7" s="318" t="s">
        <v>54</v>
      </c>
      <c r="C7" s="315" t="s">
        <v>249</v>
      </c>
      <c r="D7" s="316"/>
    </row>
    <row r="8" spans="2:4">
      <c r="B8" s="318"/>
      <c r="C8" s="313"/>
      <c r="D8" s="314"/>
    </row>
    <row r="9" spans="2:4">
      <c r="B9" s="318"/>
      <c r="C9" s="313"/>
      <c r="D9" s="314"/>
    </row>
    <row r="10" spans="2:4">
      <c r="B10" s="296" t="s">
        <v>55</v>
      </c>
      <c r="C10" s="330" t="s">
        <v>520</v>
      </c>
      <c r="D10" s="308"/>
    </row>
    <row r="11" spans="2:4">
      <c r="B11" s="297"/>
      <c r="C11" s="331"/>
      <c r="D11" s="310"/>
    </row>
    <row r="12" spans="2:4">
      <c r="B12" s="298"/>
      <c r="C12" s="332"/>
      <c r="D12" s="333"/>
    </row>
    <row r="13" spans="2:4" ht="16.5" customHeight="1">
      <c r="B13" s="317" t="s">
        <v>56</v>
      </c>
      <c r="C13" s="99" t="s">
        <v>57</v>
      </c>
      <c r="D13" s="99" t="s">
        <v>58</v>
      </c>
    </row>
    <row r="14" spans="2:4" ht="30.75" customHeight="1">
      <c r="B14" s="317"/>
      <c r="C14" s="184" t="s">
        <v>416</v>
      </c>
      <c r="D14" s="184" t="s">
        <v>130</v>
      </c>
    </row>
    <row r="15" spans="2:4" ht="30.75" customHeight="1">
      <c r="B15" s="317"/>
      <c r="C15" s="184" t="s">
        <v>395</v>
      </c>
      <c r="D15" s="184" t="s">
        <v>399</v>
      </c>
    </row>
    <row r="16" spans="2:4" ht="30.75" customHeight="1">
      <c r="B16" s="317"/>
      <c r="C16" s="184" t="s">
        <v>48</v>
      </c>
      <c r="D16" s="184" t="s">
        <v>131</v>
      </c>
    </row>
    <row r="17" spans="2:4" ht="13.5" customHeight="1">
      <c r="B17" s="311" t="s">
        <v>216</v>
      </c>
      <c r="C17" s="327" t="s">
        <v>561</v>
      </c>
      <c r="D17" s="327"/>
    </row>
    <row r="18" spans="2:4">
      <c r="B18" s="311"/>
      <c r="C18" s="327"/>
      <c r="D18" s="327"/>
    </row>
    <row r="19" spans="2:4">
      <c r="B19" s="311"/>
      <c r="C19" s="327"/>
      <c r="D19" s="327"/>
    </row>
    <row r="20" spans="2:4">
      <c r="B20" s="192" t="s">
        <v>236</v>
      </c>
      <c r="C20" s="349" t="s">
        <v>592</v>
      </c>
      <c r="D20" s="349"/>
    </row>
    <row r="21" spans="2:4">
      <c r="B21" s="100"/>
      <c r="C21" s="341"/>
      <c r="D21" s="341"/>
    </row>
    <row r="22" spans="2:4">
      <c r="B22" s="100"/>
      <c r="C22" s="341"/>
      <c r="D22" s="341"/>
    </row>
    <row r="23" spans="2:4">
      <c r="B23" s="100"/>
      <c r="C23" s="341"/>
      <c r="D23" s="341"/>
    </row>
  </sheetData>
  <sheetProtection algorithmName="SHA-512" hashValue="ue9x5zzUfztVBUrvZnsUCZzeNzHy3/ZZtUEFlmu9RuNDYjjqS1b9C8096iTi5uy40BnWQVfZRna02cxYcftDUw==" saltValue="ExwU5CDS/8fxOhuSWfcd5g==" spinCount="100000" sheet="1" objects="1" scenarios="1" selectLockedCells="1"/>
  <mergeCells count="10">
    <mergeCell ref="B13:B16"/>
    <mergeCell ref="B17:B19"/>
    <mergeCell ref="C20:D23"/>
    <mergeCell ref="C17:D19"/>
    <mergeCell ref="C5:D5"/>
    <mergeCell ref="C6:D6"/>
    <mergeCell ref="B7:B9"/>
    <mergeCell ref="C7:D9"/>
    <mergeCell ref="B10:B12"/>
    <mergeCell ref="C10:D12"/>
  </mergeCells>
  <phoneticPr fontId="2"/>
  <printOptions horizontalCentered="1"/>
  <pageMargins left="0.70866141732283472" right="0.70866141732283472" top="0.74803149606299213" bottom="0.74803149606299213" header="0.31496062992125984" footer="0.31496062992125984"/>
  <pageSetup paperSize="9" fitToHeight="0" orientation="portrait" verticalDpi="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pageSetUpPr fitToPage="1"/>
  </sheetPr>
  <dimension ref="B1:D24"/>
  <sheetViews>
    <sheetView showGridLines="0" showRowColHeaders="0" zoomScaleNormal="100" zoomScaleSheetLayoutView="100" workbookViewId="0"/>
  </sheetViews>
  <sheetFormatPr defaultColWidth="9" defaultRowHeight="13"/>
  <cols>
    <col min="1" max="1" width="1.5" style="98" customWidth="1"/>
    <col min="2" max="2" width="9" style="98"/>
    <col min="3" max="3" width="19.25" style="98" customWidth="1"/>
    <col min="4" max="4" width="51.83203125" style="98" customWidth="1"/>
    <col min="5" max="8" width="9" style="98"/>
    <col min="9" max="14" width="9.08203125" style="98" customWidth="1"/>
    <col min="15" max="16384" width="9" style="98"/>
  </cols>
  <sheetData>
    <row r="1" spans="2:4">
      <c r="B1" s="152"/>
    </row>
    <row r="5" spans="2:4" ht="26.25" customHeight="1">
      <c r="B5" s="97" t="str">
        <f ca="1">RIGHT(CELL("filename",B5),LEN(CELL("filename",B5))-FIND("]",CELL("filename",B5)))</f>
        <v>31</v>
      </c>
      <c r="C5" s="312" t="str">
        <f ca="1">VLOOKUP(INT(B5),点検表入力エリア,3,FALSE)</f>
        <v>蒸気ボイラーの設定圧力の適正化</v>
      </c>
      <c r="D5" s="312"/>
    </row>
    <row r="6" spans="2:4">
      <c r="B6" s="186" t="s">
        <v>53</v>
      </c>
      <c r="C6" s="301" t="str">
        <f ca="1">VLOOKUP(INT(B5),点検表入力エリア,2,FALSE)</f>
        <v>蒸気</v>
      </c>
      <c r="D6" s="301"/>
    </row>
    <row r="7" spans="2:4">
      <c r="B7" s="318" t="s">
        <v>54</v>
      </c>
      <c r="C7" s="315" t="s">
        <v>250</v>
      </c>
      <c r="D7" s="316"/>
    </row>
    <row r="8" spans="2:4">
      <c r="B8" s="318"/>
      <c r="C8" s="313"/>
      <c r="D8" s="314"/>
    </row>
    <row r="9" spans="2:4">
      <c r="B9" s="318"/>
      <c r="C9" s="313"/>
      <c r="D9" s="314"/>
    </row>
    <row r="10" spans="2:4">
      <c r="B10" s="296" t="s">
        <v>55</v>
      </c>
      <c r="C10" s="330" t="s">
        <v>519</v>
      </c>
      <c r="D10" s="308"/>
    </row>
    <row r="11" spans="2:4">
      <c r="B11" s="297"/>
      <c r="C11" s="331"/>
      <c r="D11" s="310"/>
    </row>
    <row r="12" spans="2:4">
      <c r="B12" s="298"/>
      <c r="C12" s="332"/>
      <c r="D12" s="333"/>
    </row>
    <row r="13" spans="2:4" ht="16.5" customHeight="1">
      <c r="B13" s="317" t="s">
        <v>56</v>
      </c>
      <c r="C13" s="99" t="s">
        <v>57</v>
      </c>
      <c r="D13" s="99" t="s">
        <v>58</v>
      </c>
    </row>
    <row r="14" spans="2:4" ht="58.5" customHeight="1">
      <c r="B14" s="317"/>
      <c r="C14" s="184" t="s">
        <v>132</v>
      </c>
      <c r="D14" s="184" t="s">
        <v>563</v>
      </c>
    </row>
    <row r="15" spans="2:4" ht="27.75" customHeight="1">
      <c r="B15" s="317"/>
      <c r="C15" s="184" t="s">
        <v>110</v>
      </c>
      <c r="D15" s="184" t="s">
        <v>133</v>
      </c>
    </row>
    <row r="16" spans="2:4" ht="27.75" customHeight="1">
      <c r="B16" s="317"/>
      <c r="C16" s="184" t="s">
        <v>111</v>
      </c>
      <c r="D16" s="184" t="s">
        <v>134</v>
      </c>
    </row>
    <row r="17" spans="2:4" ht="27.75" customHeight="1">
      <c r="B17" s="317"/>
      <c r="C17" s="184" t="s">
        <v>395</v>
      </c>
      <c r="D17" s="184" t="s">
        <v>400</v>
      </c>
    </row>
    <row r="18" spans="2:4" ht="13.5" customHeight="1">
      <c r="B18" s="311" t="s">
        <v>216</v>
      </c>
      <c r="C18" s="327" t="s">
        <v>561</v>
      </c>
      <c r="D18" s="327"/>
    </row>
    <row r="19" spans="2:4">
      <c r="B19" s="311"/>
      <c r="C19" s="327"/>
      <c r="D19" s="327"/>
    </row>
    <row r="20" spans="2:4">
      <c r="B20" s="311"/>
      <c r="C20" s="327"/>
      <c r="D20" s="327"/>
    </row>
    <row r="21" spans="2:4">
      <c r="B21" s="192" t="s">
        <v>236</v>
      </c>
      <c r="C21" s="349" t="s">
        <v>592</v>
      </c>
      <c r="D21" s="349"/>
    </row>
    <row r="22" spans="2:4">
      <c r="B22" s="100"/>
      <c r="C22" s="341"/>
      <c r="D22" s="341"/>
    </row>
    <row r="23" spans="2:4">
      <c r="B23" s="100"/>
      <c r="C23" s="341"/>
      <c r="D23" s="341"/>
    </row>
    <row r="24" spans="2:4">
      <c r="B24" s="100"/>
      <c r="C24" s="341"/>
      <c r="D24" s="341"/>
    </row>
  </sheetData>
  <sheetProtection algorithmName="SHA-512" hashValue="JZOcnv2krK45nHWIcUJLmDk++TUrRdEagkiPBDHsatTqLVfmavRLxWb3AJtfBj3QBvbKVat4ymBX9HyCkRDMGA==" saltValue="7U/XUH8XVwTkoTJXNrJjSw==" spinCount="100000" sheet="1" objects="1" scenarios="1" selectLockedCells="1"/>
  <mergeCells count="10">
    <mergeCell ref="B13:B17"/>
    <mergeCell ref="B18:B20"/>
    <mergeCell ref="C21:D24"/>
    <mergeCell ref="C18:D20"/>
    <mergeCell ref="C5:D5"/>
    <mergeCell ref="C6:D6"/>
    <mergeCell ref="B7:B9"/>
    <mergeCell ref="C7:D9"/>
    <mergeCell ref="B10:B12"/>
    <mergeCell ref="C10:D12"/>
  </mergeCells>
  <phoneticPr fontId="2"/>
  <printOptions horizontalCentered="1"/>
  <pageMargins left="0.70866141732283472" right="0.70866141732283472" top="0.74803149606299213" bottom="0.74803149606299213" header="0.31496062992125984" footer="0.31496062992125984"/>
  <pageSetup paperSize="9" fitToHeight="0" orientation="portrait" verticalDpi="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pageSetUpPr fitToPage="1"/>
  </sheetPr>
  <dimension ref="B1:D26"/>
  <sheetViews>
    <sheetView showGridLines="0" showRowColHeaders="0" zoomScaleNormal="100" zoomScaleSheetLayoutView="100" workbookViewId="0"/>
  </sheetViews>
  <sheetFormatPr defaultColWidth="9" defaultRowHeight="13"/>
  <cols>
    <col min="1" max="1" width="1.5" style="98" customWidth="1"/>
    <col min="2" max="2" width="9" style="98"/>
    <col min="3" max="3" width="19.25" style="98" customWidth="1"/>
    <col min="4" max="4" width="51.83203125" style="98" customWidth="1"/>
    <col min="5" max="8" width="9" style="98"/>
    <col min="9" max="14" width="9.08203125" style="98" customWidth="1"/>
    <col min="15" max="16384" width="9" style="98"/>
  </cols>
  <sheetData>
    <row r="1" spans="2:4">
      <c r="B1" s="152"/>
    </row>
    <row r="5" spans="2:4" ht="26.25" customHeight="1">
      <c r="B5" s="97" t="str">
        <f ca="1">RIGHT(CELL("filename",B5),LEN(CELL("filename",B5))-FIND("]",CELL("filename",B5)))</f>
        <v>32</v>
      </c>
      <c r="C5" s="312" t="str">
        <f ca="1">VLOOKUP(INT(B5),点検表入力エリア,3,FALSE)</f>
        <v>蒸気バルブ・フランジ部の保温</v>
      </c>
      <c r="D5" s="312"/>
    </row>
    <row r="6" spans="2:4">
      <c r="B6" s="186" t="s">
        <v>53</v>
      </c>
      <c r="C6" s="301" t="str">
        <f ca="1">VLOOKUP(INT(B5),点検表入力エリア,2,FALSE)</f>
        <v>蒸気</v>
      </c>
      <c r="D6" s="301"/>
    </row>
    <row r="7" spans="2:4" ht="13.5" customHeight="1">
      <c r="B7" s="318" t="s">
        <v>54</v>
      </c>
      <c r="C7" s="315" t="s">
        <v>603</v>
      </c>
      <c r="D7" s="316"/>
    </row>
    <row r="8" spans="2:4">
      <c r="B8" s="318"/>
      <c r="C8" s="313"/>
      <c r="D8" s="314"/>
    </row>
    <row r="9" spans="2:4">
      <c r="B9" s="318"/>
      <c r="C9" s="313"/>
      <c r="D9" s="314"/>
    </row>
    <row r="10" spans="2:4">
      <c r="B10" s="296" t="s">
        <v>55</v>
      </c>
      <c r="C10" s="330" t="s">
        <v>300</v>
      </c>
      <c r="D10" s="308"/>
    </row>
    <row r="11" spans="2:4">
      <c r="B11" s="297"/>
      <c r="C11" s="331"/>
      <c r="D11" s="310"/>
    </row>
    <row r="12" spans="2:4">
      <c r="B12" s="298"/>
      <c r="C12" s="332"/>
      <c r="D12" s="333"/>
    </row>
    <row r="13" spans="2:4" ht="16.5" customHeight="1">
      <c r="B13" s="317" t="s">
        <v>56</v>
      </c>
      <c r="C13" s="99" t="s">
        <v>57</v>
      </c>
      <c r="D13" s="99" t="s">
        <v>58</v>
      </c>
    </row>
    <row r="14" spans="2:4" ht="28.5" customHeight="1">
      <c r="B14" s="317"/>
      <c r="C14" s="188" t="s">
        <v>363</v>
      </c>
      <c r="D14" s="184" t="s">
        <v>442</v>
      </c>
    </row>
    <row r="15" spans="2:4" ht="28.5" customHeight="1">
      <c r="B15" s="317"/>
      <c r="C15" s="188" t="s">
        <v>391</v>
      </c>
      <c r="D15" s="184" t="s">
        <v>301</v>
      </c>
    </row>
    <row r="16" spans="2:4" ht="28.5" customHeight="1">
      <c r="B16" s="317"/>
      <c r="C16" s="188" t="s">
        <v>364</v>
      </c>
      <c r="D16" s="184" t="s">
        <v>302</v>
      </c>
    </row>
    <row r="17" spans="2:4" ht="28.5" customHeight="1">
      <c r="B17" s="317"/>
      <c r="C17" s="188" t="s">
        <v>365</v>
      </c>
      <c r="D17" s="184" t="s">
        <v>303</v>
      </c>
    </row>
    <row r="18" spans="2:4" ht="28.5" customHeight="1">
      <c r="B18" s="317"/>
      <c r="C18" s="184" t="s">
        <v>556</v>
      </c>
      <c r="D18" s="184" t="s">
        <v>401</v>
      </c>
    </row>
    <row r="19" spans="2:4">
      <c r="B19" s="311" t="s">
        <v>216</v>
      </c>
      <c r="C19" s="327" t="s">
        <v>562</v>
      </c>
      <c r="D19" s="327"/>
    </row>
    <row r="20" spans="2:4">
      <c r="B20" s="311"/>
      <c r="C20" s="327"/>
      <c r="D20" s="327"/>
    </row>
    <row r="21" spans="2:4">
      <c r="B21" s="311"/>
      <c r="C21" s="327"/>
      <c r="D21" s="327"/>
    </row>
    <row r="22" spans="2:4">
      <c r="B22" s="311"/>
      <c r="C22" s="327"/>
      <c r="D22" s="327"/>
    </row>
    <row r="23" spans="2:4" ht="13.5" customHeight="1">
      <c r="B23" s="100" t="s">
        <v>236</v>
      </c>
      <c r="C23" s="341" t="s">
        <v>251</v>
      </c>
      <c r="D23" s="341"/>
    </row>
    <row r="24" spans="2:4">
      <c r="B24" s="100"/>
      <c r="C24" s="190"/>
      <c r="D24" s="190"/>
    </row>
    <row r="25" spans="2:4">
      <c r="B25" s="100"/>
      <c r="C25" s="190"/>
      <c r="D25" s="190"/>
    </row>
    <row r="26" spans="2:4">
      <c r="B26" s="100"/>
      <c r="C26" s="190"/>
      <c r="D26" s="190"/>
    </row>
  </sheetData>
  <sheetProtection algorithmName="SHA-512" hashValue="OPo+uCq8wK6NbPYglYbYHv2xAMK4uPvZnTecWNegcELOpJTnsTltIvpr4Tn5RMWqJXwyc0GISjNPs42yDfUGiw==" saltValue="8p/vfB12ikklmMPkrhv1Nw==" spinCount="100000" sheet="1" objects="1" scenarios="1" selectLockedCells="1"/>
  <mergeCells count="10">
    <mergeCell ref="B13:B18"/>
    <mergeCell ref="B19:B22"/>
    <mergeCell ref="C19:D22"/>
    <mergeCell ref="C23:D23"/>
    <mergeCell ref="C5:D5"/>
    <mergeCell ref="C6:D6"/>
    <mergeCell ref="B7:B9"/>
    <mergeCell ref="C7:D9"/>
    <mergeCell ref="B10:B12"/>
    <mergeCell ref="C10:D12"/>
  </mergeCells>
  <phoneticPr fontId="2"/>
  <printOptions horizontalCentered="1"/>
  <pageMargins left="0.70866141732283472" right="0.70866141732283472" top="0.74803149606299213" bottom="0.74803149606299213" header="0.31496062992125984" footer="0.31496062992125984"/>
  <pageSetup paperSize="9" fitToHeight="0" orientation="portrait" verticalDpi="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pageSetUpPr fitToPage="1"/>
  </sheetPr>
  <dimension ref="B1:D31"/>
  <sheetViews>
    <sheetView showGridLines="0" showRowColHeaders="0" zoomScaleNormal="100" zoomScaleSheetLayoutView="100" workbookViewId="0"/>
  </sheetViews>
  <sheetFormatPr defaultColWidth="9" defaultRowHeight="13"/>
  <cols>
    <col min="1" max="1" width="1.5" style="98" customWidth="1"/>
    <col min="2" max="2" width="9" style="98"/>
    <col min="3" max="3" width="19.25" style="98" customWidth="1"/>
    <col min="4" max="4" width="51.83203125" style="98" customWidth="1"/>
    <col min="5" max="8" width="9" style="98"/>
    <col min="9" max="14" width="9.08203125" style="98" customWidth="1"/>
    <col min="15" max="16384" width="9" style="98"/>
  </cols>
  <sheetData>
    <row r="1" spans="2:4">
      <c r="B1" s="152"/>
    </row>
    <row r="5" spans="2:4" ht="26.25" customHeight="1">
      <c r="B5" s="97" t="str">
        <f ca="1">RIGHT(CELL("filename",B5),LEN(CELL("filename",B5))-FIND("]",CELL("filename",B5)))</f>
        <v>33</v>
      </c>
      <c r="C5" s="312" t="str">
        <f ca="1">VLOOKUP(INT(B5),点検表入力エリア,3,FALSE)</f>
        <v>蒸気配管・バルブ・スチームトラップからの漏れ点検</v>
      </c>
      <c r="D5" s="312"/>
    </row>
    <row r="6" spans="2:4">
      <c r="B6" s="186" t="s">
        <v>53</v>
      </c>
      <c r="C6" s="301" t="str">
        <f ca="1">VLOOKUP(INT(B5),点検表入力エリア,2,FALSE)</f>
        <v>蒸気</v>
      </c>
      <c r="D6" s="301"/>
    </row>
    <row r="7" spans="2:4">
      <c r="B7" s="318" t="s">
        <v>54</v>
      </c>
      <c r="C7" s="315" t="s">
        <v>539</v>
      </c>
      <c r="D7" s="316"/>
    </row>
    <row r="8" spans="2:4">
      <c r="B8" s="318"/>
      <c r="C8" s="313"/>
      <c r="D8" s="314"/>
    </row>
    <row r="9" spans="2:4">
      <c r="B9" s="318"/>
      <c r="C9" s="313"/>
      <c r="D9" s="314"/>
    </row>
    <row r="10" spans="2:4">
      <c r="B10" s="318"/>
      <c r="C10" s="313"/>
      <c r="D10" s="314"/>
    </row>
    <row r="11" spans="2:4">
      <c r="B11" s="318"/>
      <c r="C11" s="313"/>
      <c r="D11" s="314"/>
    </row>
    <row r="12" spans="2:4">
      <c r="B12" s="318"/>
      <c r="C12" s="313"/>
      <c r="D12" s="314"/>
    </row>
    <row r="13" spans="2:4">
      <c r="B13" s="318"/>
      <c r="C13" s="313"/>
      <c r="D13" s="314"/>
    </row>
    <row r="14" spans="2:4">
      <c r="B14" s="318"/>
      <c r="C14" s="313"/>
      <c r="D14" s="314"/>
    </row>
    <row r="15" spans="2:4">
      <c r="B15" s="318"/>
      <c r="C15" s="313"/>
      <c r="D15" s="314"/>
    </row>
    <row r="16" spans="2:4">
      <c r="B16" s="318"/>
      <c r="C16" s="313"/>
      <c r="D16" s="314"/>
    </row>
    <row r="17" spans="2:4">
      <c r="B17" s="296" t="s">
        <v>55</v>
      </c>
      <c r="C17" s="330" t="s">
        <v>489</v>
      </c>
      <c r="D17" s="308"/>
    </row>
    <row r="18" spans="2:4">
      <c r="B18" s="297"/>
      <c r="C18" s="331"/>
      <c r="D18" s="310"/>
    </row>
    <row r="19" spans="2:4">
      <c r="B19" s="298"/>
      <c r="C19" s="332"/>
      <c r="D19" s="333"/>
    </row>
    <row r="20" spans="2:4" ht="16.5" customHeight="1">
      <c r="B20" s="317" t="s">
        <v>56</v>
      </c>
      <c r="C20" s="99" t="s">
        <v>57</v>
      </c>
      <c r="D20" s="99" t="s">
        <v>58</v>
      </c>
    </row>
    <row r="21" spans="2:4" ht="39" customHeight="1">
      <c r="B21" s="317"/>
      <c r="C21" s="184" t="s">
        <v>112</v>
      </c>
      <c r="D21" s="184" t="s">
        <v>135</v>
      </c>
    </row>
    <row r="22" spans="2:4" ht="39" customHeight="1">
      <c r="B22" s="317"/>
      <c r="C22" s="184" t="s">
        <v>113</v>
      </c>
      <c r="D22" s="184" t="s">
        <v>136</v>
      </c>
    </row>
    <row r="23" spans="2:4" ht="39" customHeight="1">
      <c r="B23" s="317"/>
      <c r="C23" s="184" t="s">
        <v>114</v>
      </c>
      <c r="D23" s="184" t="s">
        <v>137</v>
      </c>
    </row>
    <row r="24" spans="2:4" ht="39" customHeight="1">
      <c r="B24" s="317"/>
      <c r="C24" s="184" t="s">
        <v>387</v>
      </c>
      <c r="D24" s="184" t="s">
        <v>402</v>
      </c>
    </row>
    <row r="25" spans="2:4" ht="13.5" customHeight="1">
      <c r="B25" s="311" t="s">
        <v>216</v>
      </c>
      <c r="C25" s="327" t="s">
        <v>564</v>
      </c>
      <c r="D25" s="327"/>
    </row>
    <row r="26" spans="2:4">
      <c r="B26" s="311"/>
      <c r="C26" s="327"/>
      <c r="D26" s="327"/>
    </row>
    <row r="27" spans="2:4">
      <c r="B27" s="311"/>
      <c r="C27" s="327"/>
      <c r="D27" s="327"/>
    </row>
    <row r="28" spans="2:4">
      <c r="B28" s="192" t="s">
        <v>236</v>
      </c>
      <c r="C28" s="349" t="s">
        <v>592</v>
      </c>
      <c r="D28" s="349"/>
    </row>
    <row r="29" spans="2:4">
      <c r="B29" s="100"/>
      <c r="C29" s="341"/>
      <c r="D29" s="341"/>
    </row>
    <row r="30" spans="2:4">
      <c r="B30" s="100"/>
      <c r="C30" s="341"/>
      <c r="D30" s="341"/>
    </row>
    <row r="31" spans="2:4">
      <c r="B31" s="100"/>
      <c r="C31" s="341"/>
      <c r="D31" s="341"/>
    </row>
  </sheetData>
  <sheetProtection algorithmName="SHA-512" hashValue="sLGMS1v3eow/gy4Bz0odpFYiUDI2ltIMhVzO4yK8gECSUgWENiJ3aKLEo5/CynV+kJT41hH5pmq1LpzOjQbj0g==" saltValue="PSxd4Sbcfr2wLHkw2xxWRg==" spinCount="100000" sheet="1" objects="1" scenarios="1" selectLockedCells="1"/>
  <mergeCells count="10">
    <mergeCell ref="B20:B24"/>
    <mergeCell ref="B25:B27"/>
    <mergeCell ref="C28:D31"/>
    <mergeCell ref="C25:D27"/>
    <mergeCell ref="C5:D5"/>
    <mergeCell ref="C6:D6"/>
    <mergeCell ref="B7:B16"/>
    <mergeCell ref="C7:D16"/>
    <mergeCell ref="B17:B19"/>
    <mergeCell ref="C17:D19"/>
  </mergeCells>
  <phoneticPr fontId="2"/>
  <printOptions horizontalCentered="1"/>
  <pageMargins left="0.70866141732283472" right="0.70866141732283472" top="0.74803149606299213" bottom="0.74803149606299213" header="0.31496062992125984" footer="0.31496062992125984"/>
  <pageSetup paperSize="9" fitToHeight="0" orientation="portrait" verticalDpi="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pageSetUpPr fitToPage="1"/>
  </sheetPr>
  <dimension ref="B1:D22"/>
  <sheetViews>
    <sheetView showGridLines="0" showRowColHeaders="0" zoomScaleNormal="100" zoomScaleSheetLayoutView="100" workbookViewId="0"/>
  </sheetViews>
  <sheetFormatPr defaultColWidth="9" defaultRowHeight="13"/>
  <cols>
    <col min="1" max="1" width="1.5" style="98" customWidth="1"/>
    <col min="2" max="2" width="9" style="98"/>
    <col min="3" max="3" width="19.25" style="98" customWidth="1"/>
    <col min="4" max="4" width="51.83203125" style="98" customWidth="1"/>
    <col min="5" max="8" width="9" style="98"/>
    <col min="9" max="14" width="9.08203125" style="98" customWidth="1"/>
    <col min="15" max="16384" width="9" style="98"/>
  </cols>
  <sheetData>
    <row r="1" spans="2:4">
      <c r="B1" s="152"/>
    </row>
    <row r="5" spans="2:4" ht="26.25" customHeight="1">
      <c r="B5" s="97" t="str">
        <f ca="1">RIGHT(CELL("filename",B5),LEN(CELL("filename",B5))-FIND("]",CELL("filename",B5)))</f>
        <v>34</v>
      </c>
      <c r="C5" s="312" t="str">
        <f ca="1">VLOOKUP(INT(B5),点検表入力エリア,3,FALSE)</f>
        <v>蒸気ドレンの回収</v>
      </c>
      <c r="D5" s="312"/>
    </row>
    <row r="6" spans="2:4">
      <c r="B6" s="186" t="s">
        <v>53</v>
      </c>
      <c r="C6" s="301" t="str">
        <f ca="1">VLOOKUP(INT(B5),点検表入力エリア,2,FALSE)</f>
        <v>蒸気</v>
      </c>
      <c r="D6" s="301"/>
    </row>
    <row r="7" spans="2:4">
      <c r="B7" s="318" t="s">
        <v>54</v>
      </c>
      <c r="C7" s="315" t="s">
        <v>252</v>
      </c>
      <c r="D7" s="316"/>
    </row>
    <row r="8" spans="2:4">
      <c r="B8" s="318"/>
      <c r="C8" s="313"/>
      <c r="D8" s="314"/>
    </row>
    <row r="9" spans="2:4">
      <c r="B9" s="318"/>
      <c r="C9" s="313"/>
      <c r="D9" s="314"/>
    </row>
    <row r="10" spans="2:4">
      <c r="B10" s="296" t="s">
        <v>55</v>
      </c>
      <c r="C10" s="330" t="s">
        <v>518</v>
      </c>
      <c r="D10" s="308"/>
    </row>
    <row r="11" spans="2:4">
      <c r="B11" s="297"/>
      <c r="C11" s="331"/>
      <c r="D11" s="310"/>
    </row>
    <row r="12" spans="2:4">
      <c r="B12" s="298"/>
      <c r="C12" s="332"/>
      <c r="D12" s="333"/>
    </row>
    <row r="13" spans="2:4" ht="16.5" customHeight="1">
      <c r="B13" s="375" t="s">
        <v>56</v>
      </c>
      <c r="C13" s="99" t="s">
        <v>57</v>
      </c>
      <c r="D13" s="99" t="s">
        <v>58</v>
      </c>
    </row>
    <row r="14" spans="2:4" ht="39" customHeight="1">
      <c r="B14" s="376"/>
      <c r="C14" s="184" t="s">
        <v>46</v>
      </c>
      <c r="D14" s="187" t="s">
        <v>565</v>
      </c>
    </row>
    <row r="15" spans="2:4" ht="39" customHeight="1">
      <c r="B15" s="376"/>
      <c r="C15" s="184" t="s">
        <v>47</v>
      </c>
      <c r="D15" s="184" t="s">
        <v>138</v>
      </c>
    </row>
    <row r="16" spans="2:4" ht="39" customHeight="1">
      <c r="B16" s="376"/>
      <c r="C16" s="184" t="s">
        <v>45</v>
      </c>
      <c r="D16" s="184" t="s">
        <v>139</v>
      </c>
    </row>
    <row r="17" spans="2:4" ht="39" customHeight="1">
      <c r="B17" s="376"/>
      <c r="C17" s="184" t="s">
        <v>49</v>
      </c>
      <c r="D17" s="184" t="s">
        <v>140</v>
      </c>
    </row>
    <row r="18" spans="2:4" ht="39" customHeight="1">
      <c r="B18" s="376"/>
      <c r="C18" s="184" t="s">
        <v>556</v>
      </c>
      <c r="D18" s="184" t="s">
        <v>403</v>
      </c>
    </row>
    <row r="19" spans="2:4">
      <c r="B19" s="311" t="s">
        <v>216</v>
      </c>
      <c r="C19" s="327" t="s">
        <v>253</v>
      </c>
      <c r="D19" s="327"/>
    </row>
    <row r="20" spans="2:4">
      <c r="B20" s="311"/>
      <c r="C20" s="327"/>
      <c r="D20" s="327"/>
    </row>
    <row r="21" spans="2:4">
      <c r="B21" s="311"/>
      <c r="C21" s="327"/>
      <c r="D21" s="327"/>
    </row>
    <row r="22" spans="2:4" ht="25.5" customHeight="1">
      <c r="B22" s="192" t="s">
        <v>236</v>
      </c>
      <c r="C22" s="349" t="s">
        <v>351</v>
      </c>
      <c r="D22" s="349"/>
    </row>
  </sheetData>
  <sheetProtection algorithmName="SHA-512" hashValue="gVMgUnVEkrJUJwbS+JiSP7/8TDCvp8YOcyVsgnNtzipzMq1MU6NAifrS/ak71Q20Sga+pmho+806nwtxu+bmsg==" saltValue="FLP4C8AtGlftDFC8kfEk0Q==" spinCount="100000" sheet="1" objects="1" scenarios="1" selectLockedCells="1"/>
  <mergeCells count="10">
    <mergeCell ref="C22:D22"/>
    <mergeCell ref="B19:B21"/>
    <mergeCell ref="C19:D21"/>
    <mergeCell ref="C5:D5"/>
    <mergeCell ref="C6:D6"/>
    <mergeCell ref="B7:B9"/>
    <mergeCell ref="C7:D9"/>
    <mergeCell ref="B10:B12"/>
    <mergeCell ref="C10:D12"/>
    <mergeCell ref="B13:B18"/>
  </mergeCells>
  <phoneticPr fontId="2"/>
  <printOptions horizontalCentered="1"/>
  <pageMargins left="0.70866141732283472" right="0.70866141732283472" top="0.74803149606299213" bottom="0.74803149606299213" header="0.31496062992125984" footer="0.31496062992125984"/>
  <pageSetup paperSize="9" fitToHeight="0" orientation="portrait" verticalDpi="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pageSetUpPr fitToPage="1"/>
  </sheetPr>
  <dimension ref="B1:D26"/>
  <sheetViews>
    <sheetView showGridLines="0" showRowColHeaders="0" zoomScaleNormal="100" zoomScaleSheetLayoutView="100" workbookViewId="0"/>
  </sheetViews>
  <sheetFormatPr defaultColWidth="9" defaultRowHeight="13"/>
  <cols>
    <col min="1" max="1" width="1.5" style="98" customWidth="1"/>
    <col min="2" max="2" width="9" style="98"/>
    <col min="3" max="3" width="19.25" style="98" customWidth="1"/>
    <col min="4" max="4" width="51.83203125" style="98" customWidth="1"/>
    <col min="5" max="8" width="9" style="98"/>
    <col min="9" max="14" width="9.08203125" style="98" customWidth="1"/>
    <col min="15" max="16384" width="9" style="98"/>
  </cols>
  <sheetData>
    <row r="1" spans="2:4">
      <c r="B1" s="152"/>
    </row>
    <row r="5" spans="2:4" ht="26.25" customHeight="1">
      <c r="B5" s="97" t="str">
        <f ca="1">RIGHT(CELL("filename",B5),LEN(CELL("filename",B5))-FIND("]",CELL("filename",B5)))</f>
        <v>35</v>
      </c>
      <c r="C5" s="312" t="str">
        <f ca="1">VLOOKUP(INT(B5),点検表入力エリア,3,FALSE)</f>
        <v>高効率エアコンプレッサーの導入</v>
      </c>
      <c r="D5" s="312"/>
    </row>
    <row r="6" spans="2:4">
      <c r="B6" s="186" t="s">
        <v>53</v>
      </c>
      <c r="C6" s="301" t="str">
        <f ca="1">VLOOKUP(INT(B5),点検表入力エリア,2,FALSE)</f>
        <v>コンプレッサー</v>
      </c>
      <c r="D6" s="301"/>
    </row>
    <row r="7" spans="2:4">
      <c r="B7" s="318" t="s">
        <v>54</v>
      </c>
      <c r="C7" s="315" t="s">
        <v>254</v>
      </c>
      <c r="D7" s="316"/>
    </row>
    <row r="8" spans="2:4">
      <c r="B8" s="318"/>
      <c r="C8" s="313"/>
      <c r="D8" s="314"/>
    </row>
    <row r="9" spans="2:4">
      <c r="B9" s="318"/>
      <c r="C9" s="313"/>
      <c r="D9" s="314"/>
    </row>
    <row r="10" spans="2:4">
      <c r="B10" s="296" t="s">
        <v>55</v>
      </c>
      <c r="C10" s="330" t="s">
        <v>488</v>
      </c>
      <c r="D10" s="308"/>
    </row>
    <row r="11" spans="2:4">
      <c r="B11" s="297"/>
      <c r="C11" s="331"/>
      <c r="D11" s="310"/>
    </row>
    <row r="12" spans="2:4">
      <c r="B12" s="298"/>
      <c r="C12" s="332"/>
      <c r="D12" s="333"/>
    </row>
    <row r="13" spans="2:4" ht="16.5" customHeight="1">
      <c r="B13" s="317" t="s">
        <v>56</v>
      </c>
      <c r="C13" s="99" t="s">
        <v>57</v>
      </c>
      <c r="D13" s="99" t="s">
        <v>58</v>
      </c>
    </row>
    <row r="14" spans="2:4" ht="30" customHeight="1">
      <c r="B14" s="317"/>
      <c r="C14" s="188" t="s">
        <v>526</v>
      </c>
      <c r="D14" s="188" t="s">
        <v>583</v>
      </c>
    </row>
    <row r="15" spans="2:4" ht="30" customHeight="1">
      <c r="B15" s="317"/>
      <c r="C15" s="188" t="s">
        <v>527</v>
      </c>
      <c r="D15" s="188" t="s">
        <v>530</v>
      </c>
    </row>
    <row r="16" spans="2:4" ht="30" customHeight="1">
      <c r="B16" s="317"/>
      <c r="C16" s="188" t="s">
        <v>528</v>
      </c>
      <c r="D16" s="188" t="s">
        <v>531</v>
      </c>
    </row>
    <row r="17" spans="2:4" ht="30" customHeight="1">
      <c r="B17" s="317"/>
      <c r="C17" s="188" t="s">
        <v>529</v>
      </c>
      <c r="D17" s="188" t="s">
        <v>532</v>
      </c>
    </row>
    <row r="18" spans="2:4" ht="30" customHeight="1">
      <c r="B18" s="317"/>
      <c r="C18" s="184" t="s">
        <v>341</v>
      </c>
      <c r="D18" s="184" t="s">
        <v>444</v>
      </c>
    </row>
    <row r="19" spans="2:4">
      <c r="B19" s="311" t="s">
        <v>216</v>
      </c>
      <c r="C19" s="327" t="s">
        <v>273</v>
      </c>
      <c r="D19" s="327"/>
    </row>
    <row r="20" spans="2:4">
      <c r="B20" s="311"/>
      <c r="C20" s="327"/>
      <c r="D20" s="327"/>
    </row>
    <row r="21" spans="2:4">
      <c r="B21" s="311"/>
      <c r="C21" s="327"/>
      <c r="D21" s="327"/>
    </row>
    <row r="22" spans="2:4">
      <c r="B22" s="311"/>
      <c r="C22" s="327"/>
      <c r="D22" s="327"/>
    </row>
    <row r="23" spans="2:4" ht="13.5" customHeight="1">
      <c r="B23" s="192" t="s">
        <v>236</v>
      </c>
      <c r="C23" s="341" t="s">
        <v>573</v>
      </c>
      <c r="D23" s="341"/>
    </row>
    <row r="24" spans="2:4" ht="13.5" customHeight="1">
      <c r="B24" s="192"/>
      <c r="C24" s="341"/>
      <c r="D24" s="341"/>
    </row>
    <row r="25" spans="2:4">
      <c r="B25" s="100"/>
      <c r="C25" s="341"/>
      <c r="D25" s="341"/>
    </row>
    <row r="26" spans="2:4">
      <c r="B26" s="100"/>
      <c r="C26" s="341"/>
      <c r="D26" s="341"/>
    </row>
  </sheetData>
  <sheetProtection algorithmName="SHA-512" hashValue="xfBVT1AKYUqyDsINAEAkCI22Pappbub2Wjg7gbWWCvI++j4YY5Qh+a9ObtgnvFclDpKmVQULFprniQLjVlUQfw==" saltValue="sQ984PhvoqhJ/W32UJNFAw==" spinCount="100000" sheet="1" objects="1" scenarios="1" selectLockedCells="1"/>
  <mergeCells count="10">
    <mergeCell ref="B13:B18"/>
    <mergeCell ref="B19:B22"/>
    <mergeCell ref="C19:D22"/>
    <mergeCell ref="C23:D26"/>
    <mergeCell ref="C5:D5"/>
    <mergeCell ref="C6:D6"/>
    <mergeCell ref="B7:B9"/>
    <mergeCell ref="C7:D9"/>
    <mergeCell ref="B10:B12"/>
    <mergeCell ref="C10:D12"/>
  </mergeCells>
  <phoneticPr fontId="2"/>
  <printOptions horizontalCentered="1"/>
  <pageMargins left="0.70866141732283472" right="0.70866141732283472" top="0.74803149606299213" bottom="0.74803149606299213" header="0.31496062992125984" footer="0.31496062992125984"/>
  <pageSetup paperSize="9" fitToHeight="0" orientation="portrait" verticalDpi="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pageSetUpPr fitToPage="1"/>
  </sheetPr>
  <dimension ref="B1:D23"/>
  <sheetViews>
    <sheetView showGridLines="0" showRowColHeaders="0" zoomScaleNormal="100" zoomScaleSheetLayoutView="100" workbookViewId="0"/>
  </sheetViews>
  <sheetFormatPr defaultColWidth="9" defaultRowHeight="13"/>
  <cols>
    <col min="1" max="1" width="1.5" style="98" customWidth="1"/>
    <col min="2" max="2" width="9" style="98"/>
    <col min="3" max="3" width="19.25" style="98" customWidth="1"/>
    <col min="4" max="4" width="51.83203125" style="98" customWidth="1"/>
    <col min="5" max="8" width="9" style="98"/>
    <col min="9" max="14" width="9.08203125" style="98" customWidth="1"/>
    <col min="15" max="16384" width="9" style="98"/>
  </cols>
  <sheetData>
    <row r="1" spans="2:4">
      <c r="B1" s="152"/>
    </row>
    <row r="5" spans="2:4" ht="26.25" customHeight="1">
      <c r="B5" s="97" t="str">
        <f ca="1">RIGHT(CELL("filename",B5),LEN(CELL("filename",B5))-FIND("]",CELL("filename",B5)))</f>
        <v>36</v>
      </c>
      <c r="C5" s="312" t="str">
        <f ca="1">VLOOKUP(INT(B5),点検表入力エリア,3,FALSE)</f>
        <v>エアコンプレッサーの台数制御の導入</v>
      </c>
      <c r="D5" s="312"/>
    </row>
    <row r="6" spans="2:4">
      <c r="B6" s="186" t="s">
        <v>53</v>
      </c>
      <c r="C6" s="301" t="str">
        <f ca="1">VLOOKUP(INT(B5),点検表入力エリア,2,FALSE)</f>
        <v>コンプレッサー</v>
      </c>
      <c r="D6" s="301"/>
    </row>
    <row r="7" spans="2:4">
      <c r="B7" s="318" t="s">
        <v>54</v>
      </c>
      <c r="C7" s="315" t="s">
        <v>255</v>
      </c>
      <c r="D7" s="316"/>
    </row>
    <row r="8" spans="2:4">
      <c r="B8" s="318"/>
      <c r="C8" s="313"/>
      <c r="D8" s="314"/>
    </row>
    <row r="9" spans="2:4">
      <c r="B9" s="318"/>
      <c r="C9" s="313"/>
      <c r="D9" s="314"/>
    </row>
    <row r="10" spans="2:4">
      <c r="B10" s="296" t="s">
        <v>55</v>
      </c>
      <c r="C10" s="330" t="s">
        <v>487</v>
      </c>
      <c r="D10" s="308"/>
    </row>
    <row r="11" spans="2:4">
      <c r="B11" s="297"/>
      <c r="C11" s="331"/>
      <c r="D11" s="310"/>
    </row>
    <row r="12" spans="2:4">
      <c r="B12" s="298"/>
      <c r="C12" s="332"/>
      <c r="D12" s="333"/>
    </row>
    <row r="13" spans="2:4" ht="16.5" customHeight="1">
      <c r="B13" s="317" t="s">
        <v>56</v>
      </c>
      <c r="C13" s="99" t="s">
        <v>57</v>
      </c>
      <c r="D13" s="99" t="s">
        <v>58</v>
      </c>
    </row>
    <row r="14" spans="2:4" ht="27.75" customHeight="1">
      <c r="B14" s="317"/>
      <c r="C14" s="184" t="s">
        <v>416</v>
      </c>
      <c r="D14" s="184" t="s">
        <v>141</v>
      </c>
    </row>
    <row r="15" spans="2:4" ht="27.75" customHeight="1">
      <c r="B15" s="317"/>
      <c r="C15" s="184" t="s">
        <v>395</v>
      </c>
      <c r="D15" s="184" t="s">
        <v>404</v>
      </c>
    </row>
    <row r="16" spans="2:4" ht="27.75" customHeight="1">
      <c r="B16" s="317"/>
      <c r="C16" s="184" t="s">
        <v>396</v>
      </c>
      <c r="D16" s="184" t="s">
        <v>285</v>
      </c>
    </row>
    <row r="17" spans="2:4" ht="13.5" customHeight="1">
      <c r="B17" s="311" t="s">
        <v>216</v>
      </c>
      <c r="C17" s="327" t="s">
        <v>561</v>
      </c>
      <c r="D17" s="327"/>
    </row>
    <row r="18" spans="2:4">
      <c r="B18" s="311"/>
      <c r="C18" s="327"/>
      <c r="D18" s="327"/>
    </row>
    <row r="19" spans="2:4">
      <c r="B19" s="311"/>
      <c r="C19" s="327"/>
      <c r="D19" s="327"/>
    </row>
    <row r="20" spans="2:4">
      <c r="B20" s="192" t="s">
        <v>236</v>
      </c>
      <c r="C20" s="349" t="s">
        <v>592</v>
      </c>
      <c r="D20" s="349"/>
    </row>
    <row r="21" spans="2:4">
      <c r="B21" s="100"/>
      <c r="C21" s="341"/>
      <c r="D21" s="341"/>
    </row>
    <row r="22" spans="2:4">
      <c r="B22" s="100"/>
      <c r="C22" s="341"/>
      <c r="D22" s="341"/>
    </row>
    <row r="23" spans="2:4">
      <c r="B23" s="100"/>
      <c r="C23" s="341"/>
      <c r="D23" s="341"/>
    </row>
  </sheetData>
  <sheetProtection algorithmName="SHA-512" hashValue="QuN/n6etb4Ac7rx5MelSMGUPjJWtEsLj1LtwDNsg1HFwrUGvG0BQ54cmrYIoA9BiROqNNwQINu+KYZ6xwuhVTw==" saltValue="UthJ76v7LtzbbycbR92C6w==" spinCount="100000" sheet="1" objects="1" scenarios="1" selectLockedCells="1"/>
  <mergeCells count="10">
    <mergeCell ref="B13:B16"/>
    <mergeCell ref="B17:B19"/>
    <mergeCell ref="C20:D23"/>
    <mergeCell ref="C17:D19"/>
    <mergeCell ref="C5:D5"/>
    <mergeCell ref="C6:D6"/>
    <mergeCell ref="B7:B9"/>
    <mergeCell ref="C7:D9"/>
    <mergeCell ref="B10:B12"/>
    <mergeCell ref="C10:D12"/>
  </mergeCells>
  <phoneticPr fontId="2"/>
  <printOptions horizontalCentered="1"/>
  <pageMargins left="0.70866141732283472" right="0.70866141732283472" top="0.74803149606299213" bottom="0.74803149606299213" header="0.31496062992125984" footer="0.31496062992125984"/>
  <pageSetup paperSize="9" fitToHeight="0"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B5:D25"/>
  <sheetViews>
    <sheetView showGridLines="0" showRowColHeaders="0" zoomScaleNormal="100" zoomScaleSheetLayoutView="100" workbookViewId="0"/>
  </sheetViews>
  <sheetFormatPr defaultColWidth="9" defaultRowHeight="13"/>
  <cols>
    <col min="1" max="1" width="1.5" style="98" customWidth="1"/>
    <col min="2" max="2" width="9" style="98"/>
    <col min="3" max="3" width="27.83203125" style="98" customWidth="1"/>
    <col min="4" max="4" width="43.08203125" style="98" customWidth="1"/>
    <col min="5" max="5" width="11.25" style="98" customWidth="1"/>
    <col min="6" max="16384" width="9" style="98"/>
  </cols>
  <sheetData>
    <row r="5" spans="2:4" ht="19.5" customHeight="1">
      <c r="B5" s="97" t="str">
        <f ca="1">RIGHT(CELL("filename",B5),LEN(CELL("filename",B5))-FIND("]",CELL("filename",B5)))</f>
        <v>1</v>
      </c>
      <c r="C5" s="304" t="s">
        <v>599</v>
      </c>
      <c r="D5" s="305"/>
    </row>
    <row r="6" spans="2:4" ht="19.5" customHeight="1">
      <c r="B6" s="186" t="s">
        <v>53</v>
      </c>
      <c r="C6" s="301" t="str">
        <f ca="1">VLOOKUP(INT(B5),点検表入力エリア,2,FALSE)</f>
        <v>一般管理</v>
      </c>
      <c r="D6" s="301"/>
    </row>
    <row r="7" spans="2:4">
      <c r="B7" s="296" t="s">
        <v>54</v>
      </c>
      <c r="C7" s="307" t="s">
        <v>325</v>
      </c>
      <c r="D7" s="308"/>
    </row>
    <row r="8" spans="2:4">
      <c r="B8" s="297"/>
      <c r="C8" s="309"/>
      <c r="D8" s="310"/>
    </row>
    <row r="9" spans="2:4">
      <c r="B9" s="297"/>
      <c r="C9" s="309"/>
      <c r="D9" s="310"/>
    </row>
    <row r="10" spans="2:4">
      <c r="B10" s="297"/>
      <c r="C10" s="309"/>
      <c r="D10" s="310"/>
    </row>
    <row r="11" spans="2:4">
      <c r="B11" s="297"/>
      <c r="C11" s="309"/>
      <c r="D11" s="310"/>
    </row>
    <row r="12" spans="2:4">
      <c r="B12" s="297"/>
      <c r="C12" s="309"/>
      <c r="D12" s="310"/>
    </row>
    <row r="13" spans="2:4" ht="228.75" customHeight="1">
      <c r="B13" s="298"/>
      <c r="C13" s="302"/>
      <c r="D13" s="303"/>
    </row>
    <row r="14" spans="2:4">
      <c r="B14" s="296" t="s">
        <v>55</v>
      </c>
      <c r="C14" s="306" t="s">
        <v>298</v>
      </c>
      <c r="D14" s="306"/>
    </row>
    <row r="15" spans="2:4">
      <c r="B15" s="297"/>
      <c r="C15" s="306"/>
      <c r="D15" s="306"/>
    </row>
    <row r="16" spans="2:4">
      <c r="B16" s="297"/>
      <c r="C16" s="306"/>
      <c r="D16" s="306"/>
    </row>
    <row r="17" spans="2:4">
      <c r="B17" s="297"/>
      <c r="C17" s="306"/>
      <c r="D17" s="306"/>
    </row>
    <row r="18" spans="2:4">
      <c r="B18" s="298"/>
      <c r="C18" s="306"/>
      <c r="D18" s="306"/>
    </row>
    <row r="19" spans="2:4">
      <c r="B19" s="296" t="s">
        <v>56</v>
      </c>
      <c r="C19" s="99" t="s">
        <v>57</v>
      </c>
      <c r="D19" s="99" t="s">
        <v>58</v>
      </c>
    </row>
    <row r="20" spans="2:4" ht="31.5" customHeight="1">
      <c r="B20" s="297"/>
      <c r="C20" s="184" t="s">
        <v>326</v>
      </c>
      <c r="D20" s="184" t="s">
        <v>381</v>
      </c>
    </row>
    <row r="21" spans="2:4" ht="31.5" customHeight="1">
      <c r="B21" s="297"/>
      <c r="C21" s="184" t="s">
        <v>327</v>
      </c>
      <c r="D21" s="184" t="s">
        <v>380</v>
      </c>
    </row>
    <row r="22" spans="2:4" ht="31.5" customHeight="1">
      <c r="B22" s="297"/>
      <c r="C22" s="184" t="s">
        <v>328</v>
      </c>
      <c r="D22" s="184" t="s">
        <v>379</v>
      </c>
    </row>
    <row r="23" spans="2:4" ht="31.5" customHeight="1">
      <c r="B23" s="297"/>
      <c r="C23" s="184" t="s">
        <v>329</v>
      </c>
      <c r="D23" s="184" t="s">
        <v>378</v>
      </c>
    </row>
    <row r="24" spans="2:4" ht="31.5" customHeight="1">
      <c r="B24" s="298"/>
      <c r="C24" s="184" t="s">
        <v>387</v>
      </c>
      <c r="D24" s="184" t="s">
        <v>388</v>
      </c>
    </row>
    <row r="25" spans="2:4" ht="29.25" customHeight="1">
      <c r="B25" s="185" t="s">
        <v>217</v>
      </c>
      <c r="C25" s="299" t="s">
        <v>299</v>
      </c>
      <c r="D25" s="300"/>
    </row>
  </sheetData>
  <sheetProtection algorithmName="SHA-512" hashValue="zhEjaye8pxt0NZ0GGRWJq8gwKglFnXH5WxyFKo0LIOUj+zFrBl99tzr2EPXRjAV2MyfRJ8DJ9urSxDBqvdcYyw==" saltValue="J/QPHy6BrfGIU/jWz5f9hw==" spinCount="100000" sheet="1" objects="1" scenarios="1" selectLockedCells="1"/>
  <mergeCells count="9">
    <mergeCell ref="C5:D5"/>
    <mergeCell ref="C14:D18"/>
    <mergeCell ref="C7:D12"/>
    <mergeCell ref="B19:B24"/>
    <mergeCell ref="B14:B18"/>
    <mergeCell ref="B7:B13"/>
    <mergeCell ref="C25:D25"/>
    <mergeCell ref="C6:D6"/>
    <mergeCell ref="C13:D13"/>
  </mergeCells>
  <phoneticPr fontId="2"/>
  <printOptions horizontalCentered="1"/>
  <pageMargins left="0.70866141732283472" right="0.70866141732283472" top="0.74803149606299213" bottom="0.74803149606299213" header="0.31496062992125984" footer="0.31496062992125984"/>
  <pageSetup paperSize="9" fitToHeight="0" orientation="portrait" verticalDpi="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pageSetUpPr fitToPage="1"/>
  </sheetPr>
  <dimension ref="B1:D24"/>
  <sheetViews>
    <sheetView showGridLines="0" showRowColHeaders="0" zoomScaleNormal="100" zoomScaleSheetLayoutView="100" workbookViewId="0">
      <selection activeCell="B1" sqref="B1"/>
    </sheetView>
  </sheetViews>
  <sheetFormatPr defaultColWidth="9" defaultRowHeight="13"/>
  <cols>
    <col min="1" max="1" width="1.5" style="98" customWidth="1"/>
    <col min="2" max="2" width="9" style="98"/>
    <col min="3" max="3" width="19.25" style="98" customWidth="1"/>
    <col min="4" max="4" width="51.83203125" style="98" customWidth="1"/>
    <col min="5" max="8" width="9" style="98"/>
    <col min="9" max="14" width="9.08203125" style="98" customWidth="1"/>
    <col min="15" max="16384" width="9" style="98"/>
  </cols>
  <sheetData>
    <row r="1" spans="2:4">
      <c r="B1" s="152"/>
    </row>
    <row r="5" spans="2:4" ht="26.25" customHeight="1">
      <c r="B5" s="97" t="str">
        <f ca="1">RIGHT(CELL("filename",B5),LEN(CELL("filename",B5))-FIND("]",CELL("filename",B5)))</f>
        <v>37</v>
      </c>
      <c r="C5" s="312" t="str">
        <f ca="1">VLOOKUP(INT(B5),点検表入力エリア,3,FALSE)</f>
        <v>エアコンプレッサーの設定圧力の適正化</v>
      </c>
      <c r="D5" s="312"/>
    </row>
    <row r="6" spans="2:4">
      <c r="B6" s="186" t="s">
        <v>53</v>
      </c>
      <c r="C6" s="301" t="str">
        <f ca="1">VLOOKUP(INT(B5),点検表入力エリア,2,FALSE)</f>
        <v>コンプレッサー</v>
      </c>
      <c r="D6" s="301"/>
    </row>
    <row r="7" spans="2:4">
      <c r="B7" s="318" t="s">
        <v>54</v>
      </c>
      <c r="C7" s="315" t="s">
        <v>256</v>
      </c>
      <c r="D7" s="316"/>
    </row>
    <row r="8" spans="2:4">
      <c r="B8" s="318"/>
      <c r="C8" s="313"/>
      <c r="D8" s="314"/>
    </row>
    <row r="9" spans="2:4">
      <c r="B9" s="318"/>
      <c r="C9" s="313"/>
      <c r="D9" s="314"/>
    </row>
    <row r="10" spans="2:4">
      <c r="B10" s="296" t="s">
        <v>55</v>
      </c>
      <c r="C10" s="330" t="s">
        <v>486</v>
      </c>
      <c r="D10" s="308"/>
    </row>
    <row r="11" spans="2:4">
      <c r="B11" s="297"/>
      <c r="C11" s="331"/>
      <c r="D11" s="310"/>
    </row>
    <row r="12" spans="2:4">
      <c r="B12" s="298"/>
      <c r="C12" s="332"/>
      <c r="D12" s="333"/>
    </row>
    <row r="13" spans="2:4" ht="16.5" customHeight="1">
      <c r="B13" s="317" t="s">
        <v>56</v>
      </c>
      <c r="C13" s="99" t="s">
        <v>57</v>
      </c>
      <c r="D13" s="99" t="s">
        <v>58</v>
      </c>
    </row>
    <row r="14" spans="2:4" ht="28.5" customHeight="1">
      <c r="B14" s="317"/>
      <c r="C14" s="184" t="s">
        <v>132</v>
      </c>
      <c r="D14" s="184" t="s">
        <v>142</v>
      </c>
    </row>
    <row r="15" spans="2:4" ht="28.5" customHeight="1">
      <c r="B15" s="317"/>
      <c r="C15" s="184" t="s">
        <v>110</v>
      </c>
      <c r="D15" s="184" t="s">
        <v>143</v>
      </c>
    </row>
    <row r="16" spans="2:4" ht="28.5" customHeight="1">
      <c r="B16" s="317"/>
      <c r="C16" s="184" t="s">
        <v>111</v>
      </c>
      <c r="D16" s="184" t="s">
        <v>144</v>
      </c>
    </row>
    <row r="17" spans="2:4" ht="28.5" customHeight="1">
      <c r="B17" s="317"/>
      <c r="C17" s="184" t="s">
        <v>395</v>
      </c>
      <c r="D17" s="184" t="s">
        <v>405</v>
      </c>
    </row>
    <row r="18" spans="2:4" ht="13.5" customHeight="1">
      <c r="B18" s="311" t="s">
        <v>216</v>
      </c>
      <c r="C18" s="327" t="s">
        <v>566</v>
      </c>
      <c r="D18" s="327"/>
    </row>
    <row r="19" spans="2:4">
      <c r="B19" s="311"/>
      <c r="C19" s="327"/>
      <c r="D19" s="327"/>
    </row>
    <row r="20" spans="2:4">
      <c r="B20" s="311"/>
      <c r="C20" s="327"/>
      <c r="D20" s="327"/>
    </row>
    <row r="21" spans="2:4">
      <c r="B21" s="192" t="s">
        <v>236</v>
      </c>
      <c r="C21" s="349" t="s">
        <v>592</v>
      </c>
      <c r="D21" s="349"/>
    </row>
    <row r="22" spans="2:4">
      <c r="B22" s="100"/>
      <c r="C22" s="341"/>
      <c r="D22" s="341"/>
    </row>
    <row r="23" spans="2:4">
      <c r="B23" s="100"/>
      <c r="C23" s="341"/>
      <c r="D23" s="341"/>
    </row>
    <row r="24" spans="2:4">
      <c r="B24" s="100"/>
      <c r="C24" s="341"/>
      <c r="D24" s="341"/>
    </row>
  </sheetData>
  <sheetProtection algorithmName="SHA-512" hashValue="hwEPKIddGMQmJTu0/rEd8eotDmjgVlln+HmZ6gJkmD1f8F07nNeQlpNJqcFCwME7/4UsMZa1atad3q1hSKJe5A==" saltValue="o6Egjb/s4RhANfLBRHTegg==" spinCount="100000" sheet="1" objects="1" scenarios="1" selectLockedCells="1"/>
  <mergeCells count="10">
    <mergeCell ref="B13:B17"/>
    <mergeCell ref="B18:B20"/>
    <mergeCell ref="C21:D24"/>
    <mergeCell ref="C18:D20"/>
    <mergeCell ref="C5:D5"/>
    <mergeCell ref="C6:D6"/>
    <mergeCell ref="B7:B9"/>
    <mergeCell ref="C7:D9"/>
    <mergeCell ref="B10:B12"/>
    <mergeCell ref="C10:D12"/>
  </mergeCells>
  <phoneticPr fontId="2"/>
  <printOptions horizontalCentered="1"/>
  <pageMargins left="0.70866141732283472" right="0.70866141732283472" top="0.74803149606299213" bottom="0.74803149606299213" header="0.31496062992125984" footer="0.31496062992125984"/>
  <pageSetup paperSize="9" fitToHeight="0" orientation="portrait" verticalDpi="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pageSetUpPr fitToPage="1"/>
  </sheetPr>
  <dimension ref="B1:D23"/>
  <sheetViews>
    <sheetView showGridLines="0" showRowColHeaders="0" zoomScaleNormal="100" zoomScaleSheetLayoutView="100" workbookViewId="0">
      <selection activeCell="B1" sqref="B1"/>
    </sheetView>
  </sheetViews>
  <sheetFormatPr defaultColWidth="9" defaultRowHeight="13"/>
  <cols>
    <col min="1" max="1" width="1.5" style="98" customWidth="1"/>
    <col min="2" max="2" width="9" style="98"/>
    <col min="3" max="3" width="19.25" style="98" customWidth="1"/>
    <col min="4" max="4" width="51.83203125" style="98" customWidth="1"/>
    <col min="5" max="8" width="9" style="98"/>
    <col min="9" max="14" width="9.08203125" style="98" customWidth="1"/>
    <col min="15" max="16384" width="9" style="98"/>
  </cols>
  <sheetData>
    <row r="1" spans="2:4">
      <c r="B1" s="152"/>
    </row>
    <row r="5" spans="2:4" ht="26.25" customHeight="1">
      <c r="B5" s="97" t="str">
        <f ca="1">RIGHT(CELL("filename",B5),LEN(CELL("filename",B5))-FIND("]",CELL("filename",B5)))</f>
        <v>38</v>
      </c>
      <c r="C5" s="312" t="str">
        <f ca="1">VLOOKUP(INT(B5),点検表入力エリア,3,FALSE)</f>
        <v>圧縮空気配管・バルブからの漏れ点検</v>
      </c>
      <c r="D5" s="312"/>
    </row>
    <row r="6" spans="2:4">
      <c r="B6" s="186" t="s">
        <v>53</v>
      </c>
      <c r="C6" s="301" t="str">
        <f ca="1">VLOOKUP(INT(B5),点検表入力エリア,2,FALSE)</f>
        <v>コンプレッサー</v>
      </c>
      <c r="D6" s="301"/>
    </row>
    <row r="7" spans="2:4">
      <c r="B7" s="318" t="s">
        <v>54</v>
      </c>
      <c r="C7" s="315" t="s">
        <v>572</v>
      </c>
      <c r="D7" s="316"/>
    </row>
    <row r="8" spans="2:4">
      <c r="B8" s="318"/>
      <c r="C8" s="313"/>
      <c r="D8" s="314"/>
    </row>
    <row r="9" spans="2:4">
      <c r="B9" s="318"/>
      <c r="C9" s="313"/>
      <c r="D9" s="314"/>
    </row>
    <row r="10" spans="2:4">
      <c r="B10" s="318"/>
      <c r="C10" s="313"/>
      <c r="D10" s="314"/>
    </row>
    <row r="11" spans="2:4">
      <c r="B11" s="318"/>
      <c r="C11" s="313"/>
      <c r="D11" s="314"/>
    </row>
    <row r="12" spans="2:4">
      <c r="B12" s="318"/>
      <c r="C12" s="313"/>
      <c r="D12" s="314"/>
    </row>
    <row r="13" spans="2:4">
      <c r="B13" s="296" t="s">
        <v>55</v>
      </c>
      <c r="C13" s="330" t="s">
        <v>517</v>
      </c>
      <c r="D13" s="308"/>
    </row>
    <row r="14" spans="2:4">
      <c r="B14" s="297"/>
      <c r="C14" s="331"/>
      <c r="D14" s="310"/>
    </row>
    <row r="15" spans="2:4">
      <c r="B15" s="298"/>
      <c r="C15" s="332"/>
      <c r="D15" s="333"/>
    </row>
    <row r="16" spans="2:4" ht="16.5" customHeight="1">
      <c r="B16" s="317" t="s">
        <v>56</v>
      </c>
      <c r="C16" s="99" t="s">
        <v>57</v>
      </c>
      <c r="D16" s="99" t="s">
        <v>58</v>
      </c>
    </row>
    <row r="17" spans="2:4" ht="29.25" customHeight="1">
      <c r="B17" s="317"/>
      <c r="C17" s="184" t="s">
        <v>259</v>
      </c>
      <c r="D17" s="184" t="s">
        <v>145</v>
      </c>
    </row>
    <row r="18" spans="2:4" ht="29.25" customHeight="1">
      <c r="B18" s="317"/>
      <c r="C18" s="184" t="s">
        <v>260</v>
      </c>
      <c r="D18" s="184" t="s">
        <v>146</v>
      </c>
    </row>
    <row r="19" spans="2:4" ht="29.25" customHeight="1">
      <c r="B19" s="317"/>
      <c r="C19" s="184" t="s">
        <v>261</v>
      </c>
      <c r="D19" s="184" t="s">
        <v>147</v>
      </c>
    </row>
    <row r="20" spans="2:4" ht="29.25" customHeight="1">
      <c r="B20" s="317"/>
      <c r="C20" s="184" t="s">
        <v>397</v>
      </c>
      <c r="D20" s="184" t="s">
        <v>406</v>
      </c>
    </row>
    <row r="21" spans="2:4">
      <c r="B21" s="311" t="s">
        <v>216</v>
      </c>
      <c r="C21" s="327" t="s">
        <v>257</v>
      </c>
      <c r="D21" s="327"/>
    </row>
    <row r="22" spans="2:4">
      <c r="B22" s="311"/>
      <c r="C22" s="327"/>
      <c r="D22" s="327"/>
    </row>
    <row r="23" spans="2:4">
      <c r="B23" s="100"/>
      <c r="C23" s="341"/>
      <c r="D23" s="341"/>
    </row>
  </sheetData>
  <sheetProtection algorithmName="SHA-512" hashValue="qWiMMgyGVdll7JosNwtvy7NPs7LPUENJ+4Gvs//ZoOWKWfUrCZwbwRqHWO7gaLBxSLD/D+TmaU9snBtzIRKdng==" saltValue="r4On919H/PGoKebATTuiEg==" spinCount="100000" sheet="1" objects="1" scenarios="1" selectLockedCells="1"/>
  <mergeCells count="10">
    <mergeCell ref="B16:B20"/>
    <mergeCell ref="B21:B22"/>
    <mergeCell ref="C21:D22"/>
    <mergeCell ref="C23:D23"/>
    <mergeCell ref="C5:D5"/>
    <mergeCell ref="C6:D6"/>
    <mergeCell ref="B7:B12"/>
    <mergeCell ref="C7:D12"/>
    <mergeCell ref="B13:B15"/>
    <mergeCell ref="C13:D15"/>
  </mergeCells>
  <phoneticPr fontId="2"/>
  <printOptions horizontalCentered="1"/>
  <pageMargins left="0.70866141732283472" right="0.70866141732283472" top="0.74803149606299213" bottom="0.74803149606299213" header="0.31496062992125984" footer="0.31496062992125984"/>
  <pageSetup paperSize="9" fitToHeight="0" orientation="portrait"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pageSetUpPr fitToPage="1"/>
  </sheetPr>
  <dimension ref="B1:D25"/>
  <sheetViews>
    <sheetView showGridLines="0" showRowColHeaders="0" zoomScaleNormal="100" zoomScaleSheetLayoutView="100" workbookViewId="0">
      <selection activeCell="B1" sqref="B1"/>
    </sheetView>
  </sheetViews>
  <sheetFormatPr defaultColWidth="9" defaultRowHeight="13"/>
  <cols>
    <col min="1" max="1" width="1.5" style="98" customWidth="1"/>
    <col min="2" max="2" width="9" style="98"/>
    <col min="3" max="3" width="19.25" style="98" customWidth="1"/>
    <col min="4" max="4" width="51.83203125" style="98" customWidth="1"/>
    <col min="5" max="8" width="9" style="98"/>
    <col min="9" max="14" width="9.08203125" style="98" customWidth="1"/>
    <col min="15" max="16384" width="9" style="98"/>
  </cols>
  <sheetData>
    <row r="1" spans="2:4">
      <c r="B1" s="152"/>
    </row>
    <row r="5" spans="2:4" ht="26.25" customHeight="1">
      <c r="B5" s="97" t="str">
        <f ca="1">RIGHT(CELL("filename",B5),LEN(CELL("filename",B5))-FIND("]",CELL("filename",B5)))</f>
        <v>39</v>
      </c>
      <c r="C5" s="312" t="str">
        <f ca="1">VLOOKUP(INT(B5),点検表入力エリア,3,FALSE)</f>
        <v>エアブローの適正化</v>
      </c>
      <c r="D5" s="312"/>
    </row>
    <row r="6" spans="2:4">
      <c r="B6" s="186" t="s">
        <v>53</v>
      </c>
      <c r="C6" s="301" t="str">
        <f ca="1">VLOOKUP(INT(B5),点検表入力エリア,2,FALSE)</f>
        <v>コンプレッサー</v>
      </c>
      <c r="D6" s="301"/>
    </row>
    <row r="7" spans="2:4">
      <c r="B7" s="318" t="s">
        <v>54</v>
      </c>
      <c r="C7" s="315" t="s">
        <v>371</v>
      </c>
      <c r="D7" s="316"/>
    </row>
    <row r="8" spans="2:4">
      <c r="B8" s="318"/>
      <c r="C8" s="313"/>
      <c r="D8" s="314"/>
    </row>
    <row r="9" spans="2:4">
      <c r="B9" s="318"/>
      <c r="C9" s="313"/>
      <c r="D9" s="314"/>
    </row>
    <row r="10" spans="2:4">
      <c r="B10" s="318"/>
      <c r="C10" s="313"/>
      <c r="D10" s="314"/>
    </row>
    <row r="11" spans="2:4">
      <c r="B11" s="296" t="s">
        <v>55</v>
      </c>
      <c r="C11" s="330" t="s">
        <v>485</v>
      </c>
      <c r="D11" s="308"/>
    </row>
    <row r="12" spans="2:4">
      <c r="B12" s="297"/>
      <c r="C12" s="331"/>
      <c r="D12" s="310"/>
    </row>
    <row r="13" spans="2:4">
      <c r="B13" s="298"/>
      <c r="C13" s="332"/>
      <c r="D13" s="333"/>
    </row>
    <row r="14" spans="2:4" ht="16.5" customHeight="1">
      <c r="B14" s="375" t="s">
        <v>56</v>
      </c>
      <c r="C14" s="99" t="s">
        <v>57</v>
      </c>
      <c r="D14" s="99" t="s">
        <v>58</v>
      </c>
    </row>
    <row r="15" spans="2:4" ht="53.25" customHeight="1">
      <c r="B15" s="376"/>
      <c r="C15" s="184" t="s">
        <v>416</v>
      </c>
      <c r="D15" s="184" t="s">
        <v>464</v>
      </c>
    </row>
    <row r="16" spans="2:4" ht="53.25" customHeight="1">
      <c r="B16" s="376"/>
      <c r="C16" s="184" t="s">
        <v>258</v>
      </c>
      <c r="D16" s="184" t="s">
        <v>465</v>
      </c>
    </row>
    <row r="17" spans="2:4" ht="75.75" customHeight="1">
      <c r="B17" s="376"/>
      <c r="C17" s="184" t="s">
        <v>397</v>
      </c>
      <c r="D17" s="184" t="s">
        <v>466</v>
      </c>
    </row>
    <row r="18" spans="2:4" ht="36" customHeight="1">
      <c r="B18" s="377"/>
      <c r="C18" s="184" t="s">
        <v>369</v>
      </c>
      <c r="D18" s="184" t="s">
        <v>370</v>
      </c>
    </row>
    <row r="19" spans="2:4" ht="13.5" customHeight="1">
      <c r="B19" s="311" t="s">
        <v>216</v>
      </c>
      <c r="C19" s="327" t="s">
        <v>567</v>
      </c>
      <c r="D19" s="327"/>
    </row>
    <row r="20" spans="2:4" ht="13.5" customHeight="1">
      <c r="B20" s="311"/>
      <c r="C20" s="327"/>
      <c r="D20" s="327"/>
    </row>
    <row r="21" spans="2:4">
      <c r="B21" s="311"/>
      <c r="C21" s="327"/>
      <c r="D21" s="327"/>
    </row>
    <row r="22" spans="2:4" ht="13.5" customHeight="1">
      <c r="B22" s="192" t="s">
        <v>236</v>
      </c>
      <c r="C22" s="349" t="s">
        <v>592</v>
      </c>
      <c r="D22" s="349"/>
    </row>
    <row r="23" spans="2:4">
      <c r="B23" s="100"/>
      <c r="C23" s="341"/>
      <c r="D23" s="341"/>
    </row>
    <row r="24" spans="2:4">
      <c r="B24" s="100"/>
      <c r="C24" s="341"/>
      <c r="D24" s="341"/>
    </row>
    <row r="25" spans="2:4">
      <c r="B25" s="100"/>
      <c r="C25" s="190"/>
      <c r="D25" s="190"/>
    </row>
  </sheetData>
  <sheetProtection algorithmName="SHA-512" hashValue="T7xGW68zdwHgyZfbLLieSskErFE7GACtEQ3qh6DPczJhLHXNo40FHAEjP+DRXjoIVJkPKxxjX293Y99hyP8vYw==" saltValue="YUiVODqYZt6rwKOji1GjLg==" spinCount="100000" sheet="1" objects="1" scenarios="1" selectLockedCells="1"/>
  <mergeCells count="10">
    <mergeCell ref="B19:B21"/>
    <mergeCell ref="C19:D21"/>
    <mergeCell ref="C22:D24"/>
    <mergeCell ref="C5:D5"/>
    <mergeCell ref="C6:D6"/>
    <mergeCell ref="B7:B10"/>
    <mergeCell ref="C7:D10"/>
    <mergeCell ref="B11:B13"/>
    <mergeCell ref="C11:D13"/>
    <mergeCell ref="B14:B18"/>
  </mergeCells>
  <phoneticPr fontId="2"/>
  <printOptions horizontalCentered="1"/>
  <pageMargins left="0.70866141732283472" right="0.70866141732283472" top="0.74803149606299213" bottom="0.74803149606299213" header="0.31496062992125984" footer="0.31496062992125984"/>
  <pageSetup paperSize="9" fitToHeight="0" orientation="portrait"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pageSetUpPr fitToPage="1"/>
  </sheetPr>
  <dimension ref="B1:D28"/>
  <sheetViews>
    <sheetView showGridLines="0" showRowColHeaders="0" zoomScaleNormal="100" zoomScaleSheetLayoutView="100" workbookViewId="0">
      <selection activeCell="B1" sqref="B1"/>
    </sheetView>
  </sheetViews>
  <sheetFormatPr defaultColWidth="9" defaultRowHeight="13"/>
  <cols>
    <col min="1" max="1" width="1.5" style="98" customWidth="1"/>
    <col min="2" max="2" width="9" style="98"/>
    <col min="3" max="3" width="19.25" style="98" customWidth="1"/>
    <col min="4" max="4" width="51.83203125" style="98" customWidth="1"/>
    <col min="5" max="8" width="9" style="98"/>
    <col min="9" max="14" width="9.08203125" style="98" customWidth="1"/>
    <col min="15" max="16384" width="9" style="98"/>
  </cols>
  <sheetData>
    <row r="1" spans="2:4">
      <c r="B1" s="152"/>
    </row>
    <row r="5" spans="2:4" ht="26.25" customHeight="1">
      <c r="B5" s="97" t="str">
        <f ca="1">RIGHT(CELL("filename",B5),LEN(CELL("filename",B5))-FIND("]",CELL("filename",B5)))</f>
        <v>40</v>
      </c>
      <c r="C5" s="312" t="str">
        <f ca="1">VLOOKUP(INT(B5),点検表入力エリア,3,FALSE)</f>
        <v>高効率電動機の導入</v>
      </c>
      <c r="D5" s="312"/>
    </row>
    <row r="6" spans="2:4">
      <c r="B6" s="186" t="s">
        <v>53</v>
      </c>
      <c r="C6" s="301" t="str">
        <f ca="1">VLOOKUP(INT(B5),点検表入力エリア,2,FALSE)</f>
        <v>電動力応用</v>
      </c>
      <c r="D6" s="301"/>
    </row>
    <row r="7" spans="2:4" ht="15.75" customHeight="1">
      <c r="B7" s="318" t="s">
        <v>54</v>
      </c>
      <c r="C7" s="369" t="s">
        <v>634</v>
      </c>
      <c r="D7" s="370"/>
    </row>
    <row r="8" spans="2:4" ht="15.75" customHeight="1">
      <c r="B8" s="318"/>
      <c r="C8" s="371"/>
      <c r="D8" s="372"/>
    </row>
    <row r="9" spans="2:4" ht="15.75" customHeight="1">
      <c r="B9" s="318"/>
      <c r="C9" s="371"/>
      <c r="D9" s="372"/>
    </row>
    <row r="10" spans="2:4" ht="15.75" customHeight="1">
      <c r="B10" s="318"/>
      <c r="C10" s="371"/>
      <c r="D10" s="372"/>
    </row>
    <row r="11" spans="2:4" ht="15.75" customHeight="1">
      <c r="B11" s="318"/>
      <c r="C11" s="371"/>
      <c r="D11" s="372"/>
    </row>
    <row r="12" spans="2:4">
      <c r="B12" s="296" t="s">
        <v>55</v>
      </c>
      <c r="C12" s="330" t="s">
        <v>484</v>
      </c>
      <c r="D12" s="308"/>
    </row>
    <row r="13" spans="2:4">
      <c r="B13" s="297"/>
      <c r="C13" s="331"/>
      <c r="D13" s="310"/>
    </row>
    <row r="14" spans="2:4">
      <c r="B14" s="298"/>
      <c r="C14" s="332"/>
      <c r="D14" s="333"/>
    </row>
    <row r="15" spans="2:4" ht="16.5" customHeight="1">
      <c r="B15" s="317" t="s">
        <v>56</v>
      </c>
      <c r="C15" s="99" t="s">
        <v>57</v>
      </c>
      <c r="D15" s="99" t="s">
        <v>58</v>
      </c>
    </row>
    <row r="16" spans="2:4" ht="28.5" customHeight="1">
      <c r="B16" s="317"/>
      <c r="C16" s="188" t="s">
        <v>526</v>
      </c>
      <c r="D16" s="188" t="s">
        <v>583</v>
      </c>
    </row>
    <row r="17" spans="2:4" ht="28.5" customHeight="1">
      <c r="B17" s="317"/>
      <c r="C17" s="188" t="s">
        <v>527</v>
      </c>
      <c r="D17" s="188" t="s">
        <v>530</v>
      </c>
    </row>
    <row r="18" spans="2:4" ht="28.5" customHeight="1">
      <c r="B18" s="317"/>
      <c r="C18" s="188" t="s">
        <v>528</v>
      </c>
      <c r="D18" s="188" t="s">
        <v>531</v>
      </c>
    </row>
    <row r="19" spans="2:4" ht="28.5" customHeight="1">
      <c r="B19" s="317"/>
      <c r="C19" s="188" t="s">
        <v>529</v>
      </c>
      <c r="D19" s="188" t="s">
        <v>532</v>
      </c>
    </row>
    <row r="20" spans="2:4" ht="28.5" customHeight="1">
      <c r="B20" s="317"/>
      <c r="C20" s="184" t="s">
        <v>341</v>
      </c>
      <c r="D20" s="184" t="s">
        <v>444</v>
      </c>
    </row>
    <row r="21" spans="2:4">
      <c r="B21" s="311" t="s">
        <v>216</v>
      </c>
      <c r="C21" s="327" t="s">
        <v>246</v>
      </c>
      <c r="D21" s="327"/>
    </row>
    <row r="22" spans="2:4">
      <c r="B22" s="311"/>
      <c r="C22" s="327"/>
      <c r="D22" s="327"/>
    </row>
    <row r="23" spans="2:4">
      <c r="B23" s="311"/>
      <c r="C23" s="327"/>
      <c r="D23" s="327"/>
    </row>
    <row r="24" spans="2:4">
      <c r="B24" s="311"/>
      <c r="C24" s="327"/>
      <c r="D24" s="327"/>
    </row>
    <row r="25" spans="2:4" ht="13.5" customHeight="1">
      <c r="B25" s="192" t="s">
        <v>236</v>
      </c>
      <c r="C25" s="341" t="s">
        <v>571</v>
      </c>
      <c r="D25" s="341"/>
    </row>
    <row r="26" spans="2:4">
      <c r="B26" s="100"/>
      <c r="C26" s="341"/>
      <c r="D26" s="341"/>
    </row>
    <row r="27" spans="2:4">
      <c r="B27" s="100"/>
      <c r="C27" s="341"/>
      <c r="D27" s="341"/>
    </row>
    <row r="28" spans="2:4">
      <c r="B28" s="100"/>
      <c r="C28" s="341"/>
      <c r="D28" s="341"/>
    </row>
  </sheetData>
  <sheetProtection algorithmName="SHA-512" hashValue="xLZqXJlQiLqTkqPfppJGcp2Bw+XBcLlVyTs2dDjgGHY5cl43dIQUkrcxzJ7N315KXz2V+0JYIcVSEZ4HiHSOaA==" saltValue="hMcdFdQCdJTidTFZNmuhtg==" spinCount="100000" sheet="1" selectLockedCells="1"/>
  <mergeCells count="10">
    <mergeCell ref="B15:B20"/>
    <mergeCell ref="B21:B24"/>
    <mergeCell ref="C21:D24"/>
    <mergeCell ref="C25:D28"/>
    <mergeCell ref="C5:D5"/>
    <mergeCell ref="C6:D6"/>
    <mergeCell ref="B7:B11"/>
    <mergeCell ref="C7:D11"/>
    <mergeCell ref="B12:B14"/>
    <mergeCell ref="C12:D14"/>
  </mergeCells>
  <phoneticPr fontId="2"/>
  <printOptions horizontalCentered="1"/>
  <pageMargins left="0.70866141732283472" right="0.70866141732283472" top="0.74803149606299213" bottom="0.74803149606299213" header="0.31496062992125984" footer="0.31496062992125984"/>
  <pageSetup paperSize="9" fitToHeight="0" orientation="portrait" verticalDpi="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pageSetUpPr fitToPage="1"/>
  </sheetPr>
  <dimension ref="B1:D28"/>
  <sheetViews>
    <sheetView showGridLines="0" showRowColHeaders="0" zoomScaleNormal="100" zoomScaleSheetLayoutView="100" workbookViewId="0">
      <selection activeCell="B1" sqref="B1"/>
    </sheetView>
  </sheetViews>
  <sheetFormatPr defaultColWidth="9" defaultRowHeight="13"/>
  <cols>
    <col min="1" max="1" width="1.5" style="98" customWidth="1"/>
    <col min="2" max="2" width="9" style="98"/>
    <col min="3" max="3" width="19.25" style="98" customWidth="1"/>
    <col min="4" max="4" width="51.83203125" style="98" customWidth="1"/>
    <col min="5" max="8" width="9" style="98"/>
    <col min="9" max="14" width="9.08203125" style="98" customWidth="1"/>
    <col min="15" max="16384" width="9" style="98"/>
  </cols>
  <sheetData>
    <row r="1" spans="2:4">
      <c r="B1" s="152"/>
    </row>
    <row r="5" spans="2:4" ht="26.25" customHeight="1">
      <c r="B5" s="97" t="str">
        <f ca="1">RIGHT(CELL("filename",B5),LEN(CELL("filename",B5))-FIND("]",CELL("filename",B5)))</f>
        <v>41</v>
      </c>
      <c r="C5" s="312" t="str">
        <f ca="1">VLOOKUP(INT(B5),点検表入力エリア,3,FALSE)</f>
        <v>生産プロセスにおける電動機のインバータ制御の導入</v>
      </c>
      <c r="D5" s="312"/>
    </row>
    <row r="6" spans="2:4">
      <c r="B6" s="186" t="s">
        <v>53</v>
      </c>
      <c r="C6" s="301" t="str">
        <f ca="1">VLOOKUP(INT(B5),点検表入力エリア,2,FALSE)</f>
        <v>電動力応用</v>
      </c>
      <c r="D6" s="301"/>
    </row>
    <row r="7" spans="2:4">
      <c r="B7" s="318" t="s">
        <v>54</v>
      </c>
      <c r="C7" s="315" t="s">
        <v>262</v>
      </c>
      <c r="D7" s="316"/>
    </row>
    <row r="8" spans="2:4">
      <c r="B8" s="318"/>
      <c r="C8" s="313"/>
      <c r="D8" s="314"/>
    </row>
    <row r="9" spans="2:4">
      <c r="B9" s="318"/>
      <c r="C9" s="313"/>
      <c r="D9" s="314"/>
    </row>
    <row r="10" spans="2:4">
      <c r="B10" s="296" t="s">
        <v>55</v>
      </c>
      <c r="C10" s="330" t="s">
        <v>483</v>
      </c>
      <c r="D10" s="308"/>
    </row>
    <row r="11" spans="2:4">
      <c r="B11" s="297"/>
      <c r="C11" s="331"/>
      <c r="D11" s="310"/>
    </row>
    <row r="12" spans="2:4">
      <c r="B12" s="297"/>
      <c r="C12" s="331"/>
      <c r="D12" s="310"/>
    </row>
    <row r="13" spans="2:4">
      <c r="B13" s="298"/>
      <c r="C13" s="332"/>
      <c r="D13" s="333"/>
    </row>
    <row r="14" spans="2:4" ht="16.5" customHeight="1">
      <c r="B14" s="375" t="s">
        <v>56</v>
      </c>
      <c r="C14" s="99" t="s">
        <v>57</v>
      </c>
      <c r="D14" s="99" t="s">
        <v>58</v>
      </c>
    </row>
    <row r="15" spans="2:4" ht="30" customHeight="1">
      <c r="B15" s="376"/>
      <c r="C15" s="224" t="s">
        <v>416</v>
      </c>
      <c r="D15" s="225" t="s">
        <v>636</v>
      </c>
    </row>
    <row r="16" spans="2:4" ht="30" customHeight="1">
      <c r="B16" s="376"/>
      <c r="C16" s="224" t="s">
        <v>637</v>
      </c>
      <c r="D16" s="225" t="s">
        <v>638</v>
      </c>
    </row>
    <row r="17" spans="2:4" ht="30" customHeight="1">
      <c r="B17" s="376"/>
      <c r="C17" s="225" t="s">
        <v>635</v>
      </c>
      <c r="D17" s="225" t="s">
        <v>639</v>
      </c>
    </row>
    <row r="18" spans="2:4" ht="30" customHeight="1">
      <c r="B18" s="377"/>
      <c r="C18" s="225" t="s">
        <v>48</v>
      </c>
      <c r="D18" s="226" t="s">
        <v>631</v>
      </c>
    </row>
    <row r="19" spans="2:4">
      <c r="B19" s="311" t="s">
        <v>216</v>
      </c>
      <c r="C19" s="327" t="s">
        <v>640</v>
      </c>
      <c r="D19" s="327"/>
    </row>
    <row r="20" spans="2:4">
      <c r="B20" s="311"/>
      <c r="C20" s="327"/>
      <c r="D20" s="327"/>
    </row>
    <row r="21" spans="2:4">
      <c r="B21" s="311"/>
      <c r="C21" s="327"/>
      <c r="D21" s="327"/>
    </row>
    <row r="22" spans="2:4">
      <c r="B22" s="311"/>
      <c r="C22" s="327"/>
      <c r="D22" s="327"/>
    </row>
    <row r="23" spans="2:4">
      <c r="B23" s="311"/>
      <c r="C23" s="327"/>
      <c r="D23" s="327"/>
    </row>
    <row r="24" spans="2:4">
      <c r="B24" s="311"/>
      <c r="C24" s="327"/>
      <c r="D24" s="327"/>
    </row>
    <row r="25" spans="2:4">
      <c r="B25" s="357" t="s">
        <v>236</v>
      </c>
      <c r="C25" s="379" t="s">
        <v>541</v>
      </c>
      <c r="D25" s="379"/>
    </row>
    <row r="26" spans="2:4">
      <c r="B26" s="357"/>
      <c r="C26" s="379"/>
      <c r="D26" s="379"/>
    </row>
    <row r="27" spans="2:4">
      <c r="B27" s="357"/>
      <c r="C27" s="379"/>
      <c r="D27" s="379"/>
    </row>
    <row r="28" spans="2:4">
      <c r="B28" s="357"/>
      <c r="C28" s="380"/>
      <c r="D28" s="380"/>
    </row>
  </sheetData>
  <sheetProtection algorithmName="SHA-512" hashValue="4fAJmyZcxltyagK5oT3FoqGs+nppsXwSFOtkBnlFx1wivYmTEofF7IvU4kn1/fTG7Yc5pIXvdKpGPOIp4vS+YA==" saltValue="y6+yatqs9bJUsETevPwAFg==" spinCount="100000" sheet="1" selectLockedCells="1"/>
  <mergeCells count="11">
    <mergeCell ref="C5:D5"/>
    <mergeCell ref="C6:D6"/>
    <mergeCell ref="B7:B9"/>
    <mergeCell ref="C7:D9"/>
    <mergeCell ref="B10:B13"/>
    <mergeCell ref="C10:D13"/>
    <mergeCell ref="B25:B28"/>
    <mergeCell ref="C25:D28"/>
    <mergeCell ref="B19:B24"/>
    <mergeCell ref="C19:D24"/>
    <mergeCell ref="B14:B18"/>
  </mergeCells>
  <phoneticPr fontId="2"/>
  <printOptions horizontalCentered="1"/>
  <pageMargins left="0.70866141732283472" right="0.70866141732283472" top="0.74803149606299213" bottom="0.74803149606299213" header="0.31496062992125984" footer="0.31496062992125984"/>
  <pageSetup paperSize="9" fitToHeight="0" orientation="portrait" verticalDpi="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pageSetUpPr fitToPage="1"/>
  </sheetPr>
  <dimension ref="B1:D24"/>
  <sheetViews>
    <sheetView showGridLines="0" showRowColHeaders="0" zoomScaleNormal="100" zoomScaleSheetLayoutView="100" workbookViewId="0">
      <selection activeCell="B1" sqref="B1"/>
    </sheetView>
  </sheetViews>
  <sheetFormatPr defaultColWidth="9" defaultRowHeight="13"/>
  <cols>
    <col min="1" max="1" width="1.5" style="98" customWidth="1"/>
    <col min="2" max="2" width="9" style="98"/>
    <col min="3" max="3" width="19.25" style="98" customWidth="1"/>
    <col min="4" max="4" width="51.83203125" style="98" customWidth="1"/>
    <col min="5" max="8" width="9" style="98"/>
    <col min="9" max="14" width="9.08203125" style="98" customWidth="1"/>
    <col min="15" max="16384" width="9" style="98"/>
  </cols>
  <sheetData>
    <row r="1" spans="2:4">
      <c r="B1" s="152"/>
    </row>
    <row r="5" spans="2:4" ht="26.25" customHeight="1">
      <c r="B5" s="97" t="str">
        <f ca="1">RIGHT(CELL("filename",B5),LEN(CELL("filename",B5))-FIND("]",CELL("filename",B5)))</f>
        <v>42</v>
      </c>
      <c r="C5" s="312" t="str">
        <f ca="1">VLOOKUP(INT(B5),点検表入力エリア,3,FALSE)</f>
        <v>生産プロセスにおけるポンプ・ブロワ・ファンの間欠運転の実施</v>
      </c>
      <c r="D5" s="312"/>
    </row>
    <row r="6" spans="2:4">
      <c r="B6" s="186" t="s">
        <v>53</v>
      </c>
      <c r="C6" s="301" t="str">
        <f ca="1">VLOOKUP(INT(B5),点検表入力エリア,2,FALSE)</f>
        <v>電動力応用</v>
      </c>
      <c r="D6" s="301"/>
    </row>
    <row r="7" spans="2:4">
      <c r="B7" s="318" t="s">
        <v>54</v>
      </c>
      <c r="C7" s="315" t="s">
        <v>263</v>
      </c>
      <c r="D7" s="316"/>
    </row>
    <row r="8" spans="2:4">
      <c r="B8" s="318"/>
      <c r="C8" s="313"/>
      <c r="D8" s="314"/>
    </row>
    <row r="9" spans="2:4">
      <c r="B9" s="318"/>
      <c r="C9" s="313"/>
      <c r="D9" s="314"/>
    </row>
    <row r="10" spans="2:4">
      <c r="B10" s="296" t="s">
        <v>55</v>
      </c>
      <c r="C10" s="330" t="s">
        <v>481</v>
      </c>
      <c r="D10" s="308"/>
    </row>
    <row r="11" spans="2:4">
      <c r="B11" s="297"/>
      <c r="C11" s="331"/>
      <c r="D11" s="310"/>
    </row>
    <row r="12" spans="2:4">
      <c r="B12" s="298"/>
      <c r="C12" s="332"/>
      <c r="D12" s="333"/>
    </row>
    <row r="13" spans="2:4" ht="16.5" customHeight="1">
      <c r="B13" s="317" t="s">
        <v>56</v>
      </c>
      <c r="C13" s="99" t="s">
        <v>57</v>
      </c>
      <c r="D13" s="99" t="s">
        <v>58</v>
      </c>
    </row>
    <row r="14" spans="2:4" ht="26.25" customHeight="1">
      <c r="B14" s="317"/>
      <c r="C14" s="184" t="s">
        <v>641</v>
      </c>
      <c r="D14" s="184" t="s">
        <v>148</v>
      </c>
    </row>
    <row r="15" spans="2:4" ht="26.25" customHeight="1">
      <c r="B15" s="317"/>
      <c r="C15" s="184" t="s">
        <v>43</v>
      </c>
      <c r="D15" s="184" t="s">
        <v>149</v>
      </c>
    </row>
    <row r="16" spans="2:4" ht="26.25" customHeight="1">
      <c r="B16" s="317"/>
      <c r="C16" s="184" t="s">
        <v>395</v>
      </c>
      <c r="D16" s="184" t="s">
        <v>482</v>
      </c>
    </row>
    <row r="17" spans="2:4" ht="26.25" customHeight="1">
      <c r="B17" s="317"/>
      <c r="C17" s="184" t="s">
        <v>48</v>
      </c>
      <c r="D17" s="184" t="s">
        <v>463</v>
      </c>
    </row>
    <row r="18" spans="2:4" ht="13.5" customHeight="1">
      <c r="B18" s="311" t="s">
        <v>216</v>
      </c>
      <c r="C18" s="327" t="s">
        <v>568</v>
      </c>
      <c r="D18" s="327"/>
    </row>
    <row r="19" spans="2:4">
      <c r="B19" s="311"/>
      <c r="C19" s="327"/>
      <c r="D19" s="327"/>
    </row>
    <row r="20" spans="2:4">
      <c r="B20" s="311"/>
      <c r="C20" s="327"/>
      <c r="D20" s="327"/>
    </row>
    <row r="21" spans="2:4">
      <c r="B21" s="192" t="s">
        <v>236</v>
      </c>
      <c r="C21" s="349" t="s">
        <v>592</v>
      </c>
      <c r="D21" s="349"/>
    </row>
    <row r="22" spans="2:4">
      <c r="B22" s="100"/>
      <c r="C22" s="341"/>
      <c r="D22" s="341"/>
    </row>
    <row r="23" spans="2:4">
      <c r="B23" s="100"/>
      <c r="C23" s="341"/>
      <c r="D23" s="341"/>
    </row>
    <row r="24" spans="2:4">
      <c r="B24" s="100"/>
      <c r="C24" s="341"/>
      <c r="D24" s="341"/>
    </row>
  </sheetData>
  <sheetProtection algorithmName="SHA-512" hashValue="u+izeuhwDUF0N7upTJV3PwlCVXIVxq5cGfIEeMtL2+Z6hAUUvg/vDneI6pdXy+bPJsOPRDjzdYQ+Vd8Stk3wzA==" saltValue="GslTz9J6D8MOQGCHLEfBBQ==" spinCount="100000" sheet="1" objects="1" scenarios="1" selectLockedCells="1"/>
  <mergeCells count="10">
    <mergeCell ref="B13:B17"/>
    <mergeCell ref="B18:B20"/>
    <mergeCell ref="C21:D24"/>
    <mergeCell ref="C18:D20"/>
    <mergeCell ref="C5:D5"/>
    <mergeCell ref="C6:D6"/>
    <mergeCell ref="B7:B9"/>
    <mergeCell ref="C7:D9"/>
    <mergeCell ref="B10:B12"/>
    <mergeCell ref="C10:D12"/>
  </mergeCells>
  <phoneticPr fontId="2"/>
  <printOptions horizontalCentered="1"/>
  <pageMargins left="0.70866141732283472" right="0.70866141732283472" top="0.74803149606299213" bottom="0.74803149606299213" header="0.31496062992125984" footer="0.31496062992125984"/>
  <pageSetup paperSize="9" fitToHeight="0" orientation="portrait"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pageSetUpPr fitToPage="1"/>
  </sheetPr>
  <dimension ref="B1:D30"/>
  <sheetViews>
    <sheetView showGridLines="0" showRowColHeaders="0" zoomScaleNormal="100" zoomScaleSheetLayoutView="100" workbookViewId="0"/>
  </sheetViews>
  <sheetFormatPr defaultColWidth="9" defaultRowHeight="13"/>
  <cols>
    <col min="1" max="1" width="1.5" style="98" customWidth="1"/>
    <col min="2" max="2" width="9" style="98"/>
    <col min="3" max="3" width="19.25" style="98" customWidth="1"/>
    <col min="4" max="4" width="51.83203125" style="98" customWidth="1"/>
    <col min="5" max="8" width="9" style="98"/>
    <col min="9" max="14" width="9.08203125" style="98" customWidth="1"/>
    <col min="15" max="16384" width="9" style="98"/>
  </cols>
  <sheetData>
    <row r="1" spans="2:4">
      <c r="B1" s="152"/>
    </row>
    <row r="5" spans="2:4" ht="26.25" customHeight="1">
      <c r="B5" s="97" t="str">
        <f ca="1">RIGHT(CELL("filename",B5),LEN(CELL("filename",B5))-FIND("]",CELL("filename",B5)))</f>
        <v>43</v>
      </c>
      <c r="C5" s="312" t="str">
        <f ca="1">VLOOKUP(INT(B5),点検表入力エリア,3,FALSE)</f>
        <v>油圧・空圧駆動成型機等の電動化</v>
      </c>
      <c r="D5" s="312"/>
    </row>
    <row r="6" spans="2:4">
      <c r="B6" s="186" t="s">
        <v>53</v>
      </c>
      <c r="C6" s="301" t="str">
        <f ca="1">VLOOKUP(INT(B5),点検表入力エリア,2,FALSE)</f>
        <v>電動力応用</v>
      </c>
      <c r="D6" s="301"/>
    </row>
    <row r="7" spans="2:4" ht="13.5" customHeight="1">
      <c r="B7" s="318" t="s">
        <v>54</v>
      </c>
      <c r="C7" s="369" t="s">
        <v>628</v>
      </c>
      <c r="D7" s="370"/>
    </row>
    <row r="8" spans="2:4">
      <c r="B8" s="318"/>
      <c r="C8" s="371"/>
      <c r="D8" s="372"/>
    </row>
    <row r="9" spans="2:4">
      <c r="B9" s="318"/>
      <c r="C9" s="371"/>
      <c r="D9" s="372"/>
    </row>
    <row r="10" spans="2:4">
      <c r="B10" s="318"/>
      <c r="C10" s="371"/>
      <c r="D10" s="372"/>
    </row>
    <row r="11" spans="2:4">
      <c r="B11" s="318"/>
      <c r="C11" s="371"/>
      <c r="D11" s="372"/>
    </row>
    <row r="12" spans="2:4">
      <c r="B12" s="318"/>
      <c r="C12" s="371"/>
      <c r="D12" s="372"/>
    </row>
    <row r="13" spans="2:4" ht="13.5" customHeight="1">
      <c r="B13" s="296" t="s">
        <v>55</v>
      </c>
      <c r="C13" s="362" t="s">
        <v>629</v>
      </c>
      <c r="D13" s="363"/>
    </row>
    <row r="14" spans="2:4">
      <c r="B14" s="297"/>
      <c r="C14" s="364"/>
      <c r="D14" s="365"/>
    </row>
    <row r="15" spans="2:4">
      <c r="B15" s="298"/>
      <c r="C15" s="366"/>
      <c r="D15" s="367"/>
    </row>
    <row r="16" spans="2:4" ht="16.5" customHeight="1">
      <c r="B16" s="317" t="s">
        <v>56</v>
      </c>
      <c r="C16" s="99" t="s">
        <v>57</v>
      </c>
      <c r="D16" s="99" t="s">
        <v>58</v>
      </c>
    </row>
    <row r="17" spans="2:4" ht="27" customHeight="1">
      <c r="B17" s="317"/>
      <c r="C17" s="184" t="s">
        <v>46</v>
      </c>
      <c r="D17" s="184" t="s">
        <v>516</v>
      </c>
    </row>
    <row r="18" spans="2:4" ht="27" customHeight="1">
      <c r="B18" s="317"/>
      <c r="C18" s="184" t="s">
        <v>47</v>
      </c>
      <c r="D18" s="184" t="s">
        <v>150</v>
      </c>
    </row>
    <row r="19" spans="2:4" ht="27" customHeight="1">
      <c r="B19" s="317"/>
      <c r="C19" s="184" t="s">
        <v>45</v>
      </c>
      <c r="D19" s="184" t="s">
        <v>151</v>
      </c>
    </row>
    <row r="20" spans="2:4" ht="27" customHeight="1">
      <c r="B20" s="317"/>
      <c r="C20" s="184" t="s">
        <v>49</v>
      </c>
      <c r="D20" s="184" t="s">
        <v>152</v>
      </c>
    </row>
    <row r="21" spans="2:4" ht="27" customHeight="1">
      <c r="B21" s="317"/>
      <c r="C21" s="184" t="s">
        <v>556</v>
      </c>
      <c r="D21" s="184" t="s">
        <v>407</v>
      </c>
    </row>
    <row r="22" spans="2:4" ht="27" customHeight="1">
      <c r="B22" s="317"/>
      <c r="C22" s="184" t="s">
        <v>48</v>
      </c>
      <c r="D22" s="184" t="s">
        <v>393</v>
      </c>
    </row>
    <row r="23" spans="2:4">
      <c r="B23" s="311" t="s">
        <v>216</v>
      </c>
      <c r="C23" s="327" t="s">
        <v>246</v>
      </c>
      <c r="D23" s="327"/>
    </row>
    <row r="24" spans="2:4">
      <c r="B24" s="311"/>
      <c r="C24" s="327"/>
      <c r="D24" s="327"/>
    </row>
    <row r="25" spans="2:4">
      <c r="B25" s="311"/>
      <c r="C25" s="327"/>
      <c r="D25" s="327"/>
    </row>
    <row r="26" spans="2:4">
      <c r="B26" s="311"/>
      <c r="C26" s="327"/>
      <c r="D26" s="327"/>
    </row>
    <row r="27" spans="2:4" ht="13.5" customHeight="1">
      <c r="B27" s="192" t="s">
        <v>347</v>
      </c>
      <c r="C27" s="349" t="s">
        <v>540</v>
      </c>
      <c r="D27" s="349"/>
    </row>
    <row r="28" spans="2:4">
      <c r="B28" s="100"/>
      <c r="C28" s="190"/>
      <c r="D28" s="190"/>
    </row>
    <row r="29" spans="2:4">
      <c r="B29" s="100"/>
      <c r="C29" s="190"/>
      <c r="D29" s="190"/>
    </row>
    <row r="30" spans="2:4">
      <c r="B30" s="100"/>
      <c r="C30" s="190"/>
      <c r="D30" s="190"/>
    </row>
  </sheetData>
  <sheetProtection algorithmName="SHA-512" hashValue="T7k5iuAvxVm6ShbLkKlAg2vkkE6/2RPqmk4gdxiGfbTXV8n/xX4MCIM2nSaqVU52jYX45bSh63gkU4vDl6bo/Q==" saltValue="Zwcp/yOwmbl8vFCfal4QGg==" spinCount="100000" sheet="1" objects="1" scenarios="1" selectLockedCells="1"/>
  <mergeCells count="10">
    <mergeCell ref="B16:B22"/>
    <mergeCell ref="B23:B26"/>
    <mergeCell ref="C23:D26"/>
    <mergeCell ref="C27:D27"/>
    <mergeCell ref="C5:D5"/>
    <mergeCell ref="C6:D6"/>
    <mergeCell ref="B7:B12"/>
    <mergeCell ref="C7:D12"/>
    <mergeCell ref="B13:B15"/>
    <mergeCell ref="C13:D15"/>
  </mergeCells>
  <phoneticPr fontId="2"/>
  <printOptions horizontalCentered="1"/>
  <pageMargins left="0.70866141732283472" right="0.70866141732283472" top="0.74803149606299213" bottom="0.74803149606299213" header="0.31496062992125984" footer="0.31496062992125984"/>
  <pageSetup paperSize="9" fitToHeight="0"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pageSetUpPr fitToPage="1"/>
  </sheetPr>
  <dimension ref="B1:D24"/>
  <sheetViews>
    <sheetView showGridLines="0" showRowColHeaders="0" zoomScaleNormal="100" zoomScaleSheetLayoutView="100" workbookViewId="0"/>
  </sheetViews>
  <sheetFormatPr defaultColWidth="9" defaultRowHeight="13"/>
  <cols>
    <col min="1" max="1" width="1.5" style="98" customWidth="1"/>
    <col min="2" max="2" width="9" style="98"/>
    <col min="3" max="3" width="19.25" style="98" customWidth="1"/>
    <col min="4" max="4" width="51.83203125" style="98" customWidth="1"/>
    <col min="5" max="8" width="9" style="98"/>
    <col min="9" max="14" width="9.08203125" style="98" customWidth="1"/>
    <col min="15" max="16384" width="9" style="98"/>
  </cols>
  <sheetData>
    <row r="1" spans="2:4">
      <c r="B1" s="152"/>
    </row>
    <row r="5" spans="2:4" ht="26.25" customHeight="1">
      <c r="B5" s="97" t="str">
        <f ca="1">RIGHT(CELL("filename",B5),LEN(CELL("filename",B5))-FIND("]",CELL("filename",B5)))</f>
        <v>44</v>
      </c>
      <c r="C5" s="312" t="str">
        <f ca="1">VLOOKUP(INT(B5),点検表入力エリア,3,FALSE)</f>
        <v>非使用時の電気使用設備の停止</v>
      </c>
      <c r="D5" s="312"/>
    </row>
    <row r="6" spans="2:4">
      <c r="B6" s="186" t="s">
        <v>53</v>
      </c>
      <c r="C6" s="301" t="str">
        <f ca="1">VLOOKUP(INT(B5),点検表入力エリア,2,FALSE)</f>
        <v>電動力応用</v>
      </c>
      <c r="D6" s="301"/>
    </row>
    <row r="7" spans="2:4">
      <c r="B7" s="318" t="s">
        <v>54</v>
      </c>
      <c r="C7" s="315" t="s">
        <v>264</v>
      </c>
      <c r="D7" s="316"/>
    </row>
    <row r="8" spans="2:4">
      <c r="B8" s="318"/>
      <c r="C8" s="313"/>
      <c r="D8" s="314"/>
    </row>
    <row r="9" spans="2:4">
      <c r="B9" s="318"/>
      <c r="C9" s="313"/>
      <c r="D9" s="314"/>
    </row>
    <row r="10" spans="2:4">
      <c r="B10" s="296" t="s">
        <v>55</v>
      </c>
      <c r="C10" s="330" t="s">
        <v>515</v>
      </c>
      <c r="D10" s="308"/>
    </row>
    <row r="11" spans="2:4">
      <c r="B11" s="297"/>
      <c r="C11" s="331"/>
      <c r="D11" s="310"/>
    </row>
    <row r="12" spans="2:4">
      <c r="B12" s="298"/>
      <c r="C12" s="332"/>
      <c r="D12" s="333"/>
    </row>
    <row r="13" spans="2:4" ht="16.5" customHeight="1">
      <c r="B13" s="317" t="s">
        <v>56</v>
      </c>
      <c r="C13" s="99" t="s">
        <v>57</v>
      </c>
      <c r="D13" s="99" t="s">
        <v>58</v>
      </c>
    </row>
    <row r="14" spans="2:4" ht="29.25" customHeight="1">
      <c r="B14" s="317"/>
      <c r="C14" s="184" t="s">
        <v>416</v>
      </c>
      <c r="D14" s="184" t="s">
        <v>153</v>
      </c>
    </row>
    <row r="15" spans="2:4" ht="29.25" customHeight="1">
      <c r="B15" s="317"/>
      <c r="C15" s="184" t="s">
        <v>43</v>
      </c>
      <c r="D15" s="184" t="s">
        <v>154</v>
      </c>
    </row>
    <row r="16" spans="2:4" ht="29.25" customHeight="1">
      <c r="B16" s="317"/>
      <c r="C16" s="184" t="s">
        <v>395</v>
      </c>
      <c r="D16" s="184" t="s">
        <v>462</v>
      </c>
    </row>
    <row r="17" spans="2:4" ht="29.25" customHeight="1">
      <c r="B17" s="317"/>
      <c r="C17" s="184" t="s">
        <v>48</v>
      </c>
      <c r="D17" s="184" t="s">
        <v>155</v>
      </c>
    </row>
    <row r="18" spans="2:4">
      <c r="B18" s="311" t="s">
        <v>216</v>
      </c>
      <c r="C18" s="327" t="s">
        <v>408</v>
      </c>
      <c r="D18" s="327"/>
    </row>
    <row r="19" spans="2:4">
      <c r="B19" s="311"/>
      <c r="C19" s="327"/>
      <c r="D19" s="327"/>
    </row>
    <row r="20" spans="2:4">
      <c r="B20" s="311"/>
      <c r="C20" s="327"/>
      <c r="D20" s="327"/>
    </row>
    <row r="21" spans="2:4">
      <c r="B21" s="192" t="s">
        <v>347</v>
      </c>
      <c r="C21" s="349" t="s">
        <v>541</v>
      </c>
      <c r="D21" s="349"/>
    </row>
    <row r="22" spans="2:4">
      <c r="B22" s="100"/>
      <c r="C22" s="341"/>
      <c r="D22" s="341"/>
    </row>
    <row r="23" spans="2:4">
      <c r="B23" s="100"/>
      <c r="C23" s="341"/>
      <c r="D23" s="341"/>
    </row>
    <row r="24" spans="2:4">
      <c r="B24" s="100"/>
      <c r="C24" s="341"/>
      <c r="D24" s="341"/>
    </row>
  </sheetData>
  <sheetProtection algorithmName="SHA-512" hashValue="vm/4+/mVrNSle70+NQfq0SVRAvMPT3XXTz+d1eZP5U0I9xyhu4I4Xij5X4lBsp8nTn740kMnkR8wOrolB47J1w==" saltValue="V9sUn/akt30aXkaStiZUvA==" spinCount="100000" sheet="1" objects="1" scenarios="1" selectLockedCells="1"/>
  <mergeCells count="10">
    <mergeCell ref="B13:B17"/>
    <mergeCell ref="B18:B20"/>
    <mergeCell ref="C18:D20"/>
    <mergeCell ref="C21:D24"/>
    <mergeCell ref="C5:D5"/>
    <mergeCell ref="C6:D6"/>
    <mergeCell ref="B7:B9"/>
    <mergeCell ref="C7:D9"/>
    <mergeCell ref="B10:B12"/>
    <mergeCell ref="C10:D12"/>
  </mergeCells>
  <phoneticPr fontId="2"/>
  <printOptions horizontalCentered="1"/>
  <pageMargins left="0.70866141732283472" right="0.70866141732283472" top="0.74803149606299213" bottom="0.74803149606299213" header="0.31496062992125984" footer="0.31496062992125984"/>
  <pageSetup paperSize="9" fitToHeight="0" orientation="portrait"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pageSetUpPr fitToPage="1"/>
  </sheetPr>
  <dimension ref="B1:D22"/>
  <sheetViews>
    <sheetView showGridLines="0" showRowColHeaders="0" zoomScaleNormal="100" zoomScaleSheetLayoutView="100" workbookViewId="0"/>
  </sheetViews>
  <sheetFormatPr defaultColWidth="9" defaultRowHeight="13"/>
  <cols>
    <col min="1" max="1" width="1.5" style="98" customWidth="1"/>
    <col min="2" max="2" width="9" style="98"/>
    <col min="3" max="3" width="19.25" style="98" customWidth="1"/>
    <col min="4" max="4" width="51.83203125" style="98" customWidth="1"/>
    <col min="5" max="8" width="9" style="98"/>
    <col min="9" max="14" width="9.08203125" style="98" customWidth="1"/>
    <col min="15" max="16384" width="9" style="98"/>
  </cols>
  <sheetData>
    <row r="1" spans="2:4">
      <c r="B1" s="152"/>
    </row>
    <row r="5" spans="2:4" ht="26.25" customHeight="1">
      <c r="B5" s="97" t="str">
        <f ca="1">RIGHT(CELL("filename",B5),LEN(CELL("filename",B5))-FIND("]",CELL("filename",B5)))</f>
        <v>45</v>
      </c>
      <c r="C5" s="312" t="str">
        <f ca="1">VLOOKUP(INT(B5),点検表入力エリア,3,FALSE)</f>
        <v>加熱・燃焼設備の空気比の管理</v>
      </c>
      <c r="D5" s="312"/>
    </row>
    <row r="6" spans="2:4">
      <c r="B6" s="186" t="s">
        <v>53</v>
      </c>
      <c r="C6" s="301" t="str">
        <f ca="1">VLOOKUP(INT(B5),点検表入力エリア,2,FALSE)</f>
        <v>加熱・燃焼設備(熱利用設備)</v>
      </c>
      <c r="D6" s="301"/>
    </row>
    <row r="7" spans="2:4">
      <c r="B7" s="318" t="s">
        <v>54</v>
      </c>
      <c r="C7" s="315" t="s">
        <v>514</v>
      </c>
      <c r="D7" s="316"/>
    </row>
    <row r="8" spans="2:4">
      <c r="B8" s="318"/>
      <c r="C8" s="313"/>
      <c r="D8" s="314"/>
    </row>
    <row r="9" spans="2:4">
      <c r="B9" s="318"/>
      <c r="C9" s="313"/>
      <c r="D9" s="314"/>
    </row>
    <row r="10" spans="2:4" ht="333.75" customHeight="1">
      <c r="B10" s="318"/>
      <c r="C10" s="313"/>
      <c r="D10" s="314"/>
    </row>
    <row r="11" spans="2:4">
      <c r="B11" s="296" t="s">
        <v>55</v>
      </c>
      <c r="C11" s="330" t="s">
        <v>480</v>
      </c>
      <c r="D11" s="308"/>
    </row>
    <row r="12" spans="2:4">
      <c r="B12" s="297"/>
      <c r="C12" s="331"/>
      <c r="D12" s="310"/>
    </row>
    <row r="13" spans="2:4" ht="13.5" customHeight="1">
      <c r="B13" s="298"/>
      <c r="C13" s="332"/>
      <c r="D13" s="333"/>
    </row>
    <row r="14" spans="2:4" ht="16.5" customHeight="1">
      <c r="B14" s="375" t="s">
        <v>56</v>
      </c>
      <c r="C14" s="99" t="s">
        <v>57</v>
      </c>
      <c r="D14" s="99" t="s">
        <v>58</v>
      </c>
    </row>
    <row r="15" spans="2:4" ht="28.5" customHeight="1">
      <c r="B15" s="376"/>
      <c r="C15" s="184" t="s">
        <v>69</v>
      </c>
      <c r="D15" s="184" t="s">
        <v>595</v>
      </c>
    </row>
    <row r="16" spans="2:4" ht="28.5" customHeight="1">
      <c r="B16" s="376"/>
      <c r="C16" s="184" t="s">
        <v>71</v>
      </c>
      <c r="D16" s="184" t="s">
        <v>594</v>
      </c>
    </row>
    <row r="17" spans="2:4" ht="28.5" customHeight="1">
      <c r="B17" s="376"/>
      <c r="C17" s="184" t="s">
        <v>395</v>
      </c>
      <c r="D17" s="184" t="s">
        <v>441</v>
      </c>
    </row>
    <row r="18" spans="2:4" ht="28.5" customHeight="1">
      <c r="B18" s="377"/>
      <c r="C18" s="184" t="s">
        <v>281</v>
      </c>
      <c r="D18" s="184" t="s">
        <v>409</v>
      </c>
    </row>
    <row r="19" spans="2:4" ht="13.5" customHeight="1">
      <c r="B19" s="311" t="s">
        <v>216</v>
      </c>
      <c r="C19" s="327" t="s">
        <v>242</v>
      </c>
      <c r="D19" s="327"/>
    </row>
    <row r="20" spans="2:4">
      <c r="B20" s="311"/>
      <c r="C20" s="327"/>
      <c r="D20" s="327"/>
    </row>
    <row r="21" spans="2:4" ht="13.5" customHeight="1">
      <c r="B21" s="311"/>
      <c r="C21" s="327"/>
      <c r="D21" s="327"/>
    </row>
    <row r="22" spans="2:4">
      <c r="B22" s="100"/>
      <c r="C22" s="341"/>
      <c r="D22" s="341"/>
    </row>
  </sheetData>
  <sheetProtection algorithmName="SHA-512" hashValue="Y5g4oGDwDxBVgXq3jjI8xDvU2IuYejg+z0ERECWqsSvwiq8a44NPdtT5H0lFTukYXKpRyXdStTKysCgkHRAWHQ==" saltValue="AlKBpYo/6ggdMEPnM6cPkQ==" spinCount="100000" sheet="1" objects="1" scenarios="1" selectLockedCells="1"/>
  <mergeCells count="11">
    <mergeCell ref="C19:D21"/>
    <mergeCell ref="B19:B21"/>
    <mergeCell ref="C22:D22"/>
    <mergeCell ref="C5:D5"/>
    <mergeCell ref="C6:D6"/>
    <mergeCell ref="B7:B10"/>
    <mergeCell ref="C7:D9"/>
    <mergeCell ref="C10:D10"/>
    <mergeCell ref="B11:B13"/>
    <mergeCell ref="C11:D13"/>
    <mergeCell ref="B14:B18"/>
  </mergeCells>
  <phoneticPr fontId="2"/>
  <printOptions horizontalCentered="1"/>
  <pageMargins left="0.70866141732283472" right="0.70866141732283472" top="0.74803149606299213" bottom="0.74803149606299213" header="0.31496062992125984" footer="0.31496062992125984"/>
  <pageSetup paperSize="9" fitToHeight="0" orientation="portrait"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pageSetUpPr fitToPage="1"/>
  </sheetPr>
  <dimension ref="B1:D20"/>
  <sheetViews>
    <sheetView showGridLines="0" showRowColHeaders="0" zoomScaleNormal="100" zoomScaleSheetLayoutView="100" workbookViewId="0"/>
  </sheetViews>
  <sheetFormatPr defaultColWidth="9" defaultRowHeight="13"/>
  <cols>
    <col min="1" max="1" width="1.5" style="98" customWidth="1"/>
    <col min="2" max="2" width="9" style="98"/>
    <col min="3" max="3" width="19.25" style="98" customWidth="1"/>
    <col min="4" max="4" width="51.83203125" style="98" customWidth="1"/>
    <col min="5" max="8" width="9" style="98"/>
    <col min="9" max="14" width="9.08203125" style="98" customWidth="1"/>
    <col min="15" max="16384" width="9" style="98"/>
  </cols>
  <sheetData>
    <row r="1" spans="2:4">
      <c r="B1" s="152"/>
    </row>
    <row r="5" spans="2:4" ht="26.25" customHeight="1">
      <c r="B5" s="97" t="str">
        <f ca="1">RIGHT(CELL("filename",B5),LEN(CELL("filename",B5))-FIND("]",CELL("filename",B5)))</f>
        <v>46</v>
      </c>
      <c r="C5" s="312" t="str">
        <f ca="1">VLOOKUP(INT(B5),点検表入力エリア,3,FALSE)</f>
        <v>既存の加熱設備・熱利用設備の断熱強化</v>
      </c>
      <c r="D5" s="312"/>
    </row>
    <row r="6" spans="2:4">
      <c r="B6" s="186" t="s">
        <v>53</v>
      </c>
      <c r="C6" s="301" t="str">
        <f ca="1">VLOOKUP(INT(B5),点検表入力エリア,2,FALSE)</f>
        <v>加熱・燃焼設備(熱利用設備)</v>
      </c>
      <c r="D6" s="301"/>
    </row>
    <row r="7" spans="2:4">
      <c r="B7" s="318" t="s">
        <v>54</v>
      </c>
      <c r="C7" s="315" t="s">
        <v>265</v>
      </c>
      <c r="D7" s="316"/>
    </row>
    <row r="8" spans="2:4">
      <c r="B8" s="318"/>
      <c r="C8" s="313"/>
      <c r="D8" s="314"/>
    </row>
    <row r="9" spans="2:4">
      <c r="B9" s="318"/>
      <c r="C9" s="313"/>
      <c r="D9" s="314"/>
    </row>
    <row r="10" spans="2:4" ht="148.5" customHeight="1">
      <c r="B10" s="318"/>
      <c r="C10" s="313"/>
      <c r="D10" s="314"/>
    </row>
    <row r="11" spans="2:4">
      <c r="B11" s="296" t="s">
        <v>55</v>
      </c>
      <c r="C11" s="330" t="s">
        <v>513</v>
      </c>
      <c r="D11" s="308"/>
    </row>
    <row r="12" spans="2:4">
      <c r="B12" s="297"/>
      <c r="C12" s="331"/>
      <c r="D12" s="310"/>
    </row>
    <row r="13" spans="2:4">
      <c r="B13" s="298"/>
      <c r="C13" s="332"/>
      <c r="D13" s="333"/>
    </row>
    <row r="14" spans="2:4" ht="16.5" customHeight="1">
      <c r="B14" s="317" t="s">
        <v>56</v>
      </c>
      <c r="C14" s="99" t="s">
        <v>57</v>
      </c>
      <c r="D14" s="99" t="s">
        <v>58</v>
      </c>
    </row>
    <row r="15" spans="2:4" ht="28.5" customHeight="1">
      <c r="B15" s="317"/>
      <c r="C15" s="184" t="s">
        <v>416</v>
      </c>
      <c r="D15" s="184" t="s">
        <v>156</v>
      </c>
    </row>
    <row r="16" spans="2:4" ht="28.5" customHeight="1">
      <c r="B16" s="317"/>
      <c r="C16" s="184" t="s">
        <v>395</v>
      </c>
      <c r="D16" s="184" t="s">
        <v>461</v>
      </c>
    </row>
    <row r="17" spans="2:4">
      <c r="B17" s="311" t="s">
        <v>216</v>
      </c>
      <c r="C17" s="327" t="s">
        <v>266</v>
      </c>
      <c r="D17" s="327"/>
    </row>
    <row r="18" spans="2:4">
      <c r="B18" s="311"/>
      <c r="C18" s="327"/>
      <c r="D18" s="327"/>
    </row>
    <row r="19" spans="2:4">
      <c r="B19" s="311"/>
      <c r="C19" s="327"/>
      <c r="D19" s="327"/>
    </row>
    <row r="20" spans="2:4">
      <c r="B20" s="100"/>
      <c r="C20" s="341"/>
      <c r="D20" s="341"/>
    </row>
  </sheetData>
  <sheetProtection algorithmName="SHA-512" hashValue="0siGLKp+imRDLjS8rKnsmSPe0ZZ0uW99KSWsvhhSYDwDCBMIyTKzAFgHIn56F27pbxRF38heKj0WeLCdEMv7SQ==" saltValue="K1I1ZN9sb8LCSOiO+cop5Q==" spinCount="100000" sheet="1" objects="1" scenarios="1" selectLockedCells="1"/>
  <mergeCells count="11">
    <mergeCell ref="B14:B16"/>
    <mergeCell ref="B17:B19"/>
    <mergeCell ref="C17:D19"/>
    <mergeCell ref="C20:D20"/>
    <mergeCell ref="C5:D5"/>
    <mergeCell ref="C6:D6"/>
    <mergeCell ref="B7:B10"/>
    <mergeCell ref="C7:D9"/>
    <mergeCell ref="C10:D10"/>
    <mergeCell ref="B11:B13"/>
    <mergeCell ref="C11:D13"/>
  </mergeCells>
  <phoneticPr fontId="2"/>
  <printOptions horizontalCentered="1"/>
  <pageMargins left="0.70866141732283472" right="0.70866141732283472" top="0.74803149606299213" bottom="0.74803149606299213" header="0.31496062992125984" footer="0.31496062992125984"/>
  <pageSetup paperSize="9" fitToHeight="0"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B1:D24"/>
  <sheetViews>
    <sheetView showGridLines="0" showRowColHeaders="0" zoomScaleNormal="100" zoomScaleSheetLayoutView="100" workbookViewId="0"/>
  </sheetViews>
  <sheetFormatPr defaultColWidth="9" defaultRowHeight="13"/>
  <cols>
    <col min="1" max="1" width="1.5" style="98" customWidth="1"/>
    <col min="2" max="2" width="9" style="98"/>
    <col min="3" max="3" width="18.08203125" style="98" customWidth="1"/>
    <col min="4" max="4" width="51.5" style="98" customWidth="1"/>
    <col min="5" max="8" width="9" style="98"/>
    <col min="9" max="14" width="9.08203125" style="98" customWidth="1"/>
    <col min="15" max="16384" width="9" style="98"/>
  </cols>
  <sheetData>
    <row r="1" spans="2:4">
      <c r="B1" s="152"/>
    </row>
    <row r="5" spans="2:4" ht="19.5" customHeight="1">
      <c r="B5" s="97" t="str">
        <f ca="1">RIGHT(CELL("filename",B5),LEN(CELL("filename",B5))-FIND("]",CELL("filename",B5)))</f>
        <v>2</v>
      </c>
      <c r="C5" s="312" t="s">
        <v>598</v>
      </c>
      <c r="D5" s="312"/>
    </row>
    <row r="6" spans="2:4">
      <c r="B6" s="186" t="s">
        <v>53</v>
      </c>
      <c r="C6" s="301" t="str">
        <f ca="1">VLOOKUP(INT(B5),点検表入力エリア,2,FALSE)</f>
        <v>一般管理</v>
      </c>
      <c r="D6" s="301"/>
    </row>
    <row r="7" spans="2:4">
      <c r="B7" s="318" t="s">
        <v>54</v>
      </c>
      <c r="C7" s="315" t="s">
        <v>317</v>
      </c>
      <c r="D7" s="316"/>
    </row>
    <row r="8" spans="2:4">
      <c r="B8" s="318"/>
      <c r="C8" s="313"/>
      <c r="D8" s="314"/>
    </row>
    <row r="9" spans="2:4">
      <c r="B9" s="318"/>
      <c r="C9" s="313"/>
      <c r="D9" s="314"/>
    </row>
    <row r="10" spans="2:4" ht="153" customHeight="1">
      <c r="B10" s="318"/>
      <c r="C10" s="319"/>
      <c r="D10" s="320"/>
    </row>
    <row r="11" spans="2:4" ht="216" customHeight="1">
      <c r="B11" s="318"/>
      <c r="C11" s="313"/>
      <c r="D11" s="314"/>
    </row>
    <row r="12" spans="2:4">
      <c r="B12" s="296" t="s">
        <v>55</v>
      </c>
      <c r="C12" s="321" t="s">
        <v>318</v>
      </c>
      <c r="D12" s="322"/>
    </row>
    <row r="13" spans="2:4">
      <c r="B13" s="297"/>
      <c r="C13" s="323"/>
      <c r="D13" s="324"/>
    </row>
    <row r="14" spans="2:4">
      <c r="B14" s="298"/>
      <c r="C14" s="325"/>
      <c r="D14" s="326"/>
    </row>
    <row r="15" spans="2:4">
      <c r="B15" s="317" t="s">
        <v>56</v>
      </c>
      <c r="C15" s="99" t="s">
        <v>57</v>
      </c>
      <c r="D15" s="99" t="s">
        <v>58</v>
      </c>
    </row>
    <row r="16" spans="2:4" ht="33" customHeight="1">
      <c r="B16" s="317"/>
      <c r="C16" s="188" t="s">
        <v>330</v>
      </c>
      <c r="D16" s="188" t="s">
        <v>450</v>
      </c>
    </row>
    <row r="17" spans="2:4" ht="33" customHeight="1">
      <c r="B17" s="317"/>
      <c r="C17" s="188" t="s">
        <v>451</v>
      </c>
      <c r="D17" s="188" t="s">
        <v>452</v>
      </c>
    </row>
    <row r="18" spans="2:4" ht="33" customHeight="1">
      <c r="B18" s="317"/>
      <c r="C18" s="208" t="s">
        <v>453</v>
      </c>
      <c r="D18" s="208" t="s">
        <v>454</v>
      </c>
    </row>
    <row r="19" spans="2:4" ht="57" customHeight="1">
      <c r="B19" s="317"/>
      <c r="C19" s="208" t="s">
        <v>331</v>
      </c>
      <c r="D19" s="208" t="s">
        <v>455</v>
      </c>
    </row>
    <row r="20" spans="2:4" ht="33" customHeight="1">
      <c r="B20" s="317"/>
      <c r="C20" s="188" t="s">
        <v>456</v>
      </c>
      <c r="D20" s="188" t="s">
        <v>457</v>
      </c>
    </row>
    <row r="21" spans="2:4">
      <c r="B21" s="311" t="s">
        <v>218</v>
      </c>
      <c r="C21" s="301" t="s">
        <v>319</v>
      </c>
      <c r="D21" s="301"/>
    </row>
    <row r="22" spans="2:4">
      <c r="B22" s="311"/>
      <c r="C22" s="301"/>
      <c r="D22" s="301"/>
    </row>
    <row r="23" spans="2:4">
      <c r="B23" s="311"/>
      <c r="C23" s="301"/>
      <c r="D23" s="301"/>
    </row>
    <row r="24" spans="2:4">
      <c r="B24" s="311"/>
      <c r="C24" s="301"/>
      <c r="D24" s="301"/>
    </row>
  </sheetData>
  <sheetProtection algorithmName="SHA-512" hashValue="rqZHDY6K0ym42ZhPa3rG1KA0gl8lk2KRhPTzIaJMid/HL3SQDm7SSOhV0bGGtvCKBWatob893SqvPpDBAV/imA==" saltValue="CnddqW7Ix9Jc80p2fe/jEA==" spinCount="100000" sheet="1" objects="1" scenarios="1" selectLockedCells="1"/>
  <mergeCells count="11">
    <mergeCell ref="B21:B24"/>
    <mergeCell ref="C21:D24"/>
    <mergeCell ref="C5:D5"/>
    <mergeCell ref="C11:D11"/>
    <mergeCell ref="C7:D9"/>
    <mergeCell ref="B15:B20"/>
    <mergeCell ref="C6:D6"/>
    <mergeCell ref="B7:B11"/>
    <mergeCell ref="C10:D10"/>
    <mergeCell ref="B12:B14"/>
    <mergeCell ref="C12:D14"/>
  </mergeCells>
  <phoneticPr fontId="2"/>
  <printOptions horizontalCentered="1"/>
  <pageMargins left="0.70866141732283472" right="0.70866141732283472" top="0.74803149606299213" bottom="0.74803149606299213" header="0.31496062992125984" footer="0.31496062992125984"/>
  <pageSetup paperSize="9" fitToHeight="0" orientation="portrait" verticalDpi="0"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pageSetUpPr fitToPage="1"/>
  </sheetPr>
  <dimension ref="B1:D24"/>
  <sheetViews>
    <sheetView showGridLines="0" showRowColHeaders="0" zoomScaleNormal="100" zoomScaleSheetLayoutView="100" workbookViewId="0"/>
  </sheetViews>
  <sheetFormatPr defaultColWidth="9" defaultRowHeight="13"/>
  <cols>
    <col min="1" max="1" width="1.5" style="98" customWidth="1"/>
    <col min="2" max="2" width="9" style="98"/>
    <col min="3" max="3" width="19.25" style="98" customWidth="1"/>
    <col min="4" max="4" width="51.83203125" style="98" customWidth="1"/>
    <col min="5" max="8" width="9" style="98"/>
    <col min="9" max="14" width="9.08203125" style="98" customWidth="1"/>
    <col min="15" max="16384" width="9" style="98"/>
  </cols>
  <sheetData>
    <row r="1" spans="2:4">
      <c r="B1" s="152"/>
    </row>
    <row r="5" spans="2:4" ht="26.25" customHeight="1">
      <c r="B5" s="97" t="str">
        <f ca="1">RIGHT(CELL("filename",B5),LEN(CELL("filename",B5))-FIND("]",CELL("filename",B5)))</f>
        <v>47</v>
      </c>
      <c r="C5" s="312" t="str">
        <f ca="1">VLOOKUP(INT(B5),点検表入力エリア,3,FALSE)</f>
        <v>加熱設備・熱利用設備炉体開口部の縮小・密閉</v>
      </c>
      <c r="D5" s="312"/>
    </row>
    <row r="6" spans="2:4">
      <c r="B6" s="186" t="s">
        <v>53</v>
      </c>
      <c r="C6" s="301" t="str">
        <f ca="1">VLOOKUP(INT(B5),点検表入力エリア,2,FALSE)</f>
        <v>加熱・燃焼設備(熱利用設備)</v>
      </c>
      <c r="D6" s="301"/>
    </row>
    <row r="7" spans="2:4">
      <c r="B7" s="318" t="s">
        <v>54</v>
      </c>
      <c r="C7" s="315" t="s">
        <v>267</v>
      </c>
      <c r="D7" s="316"/>
    </row>
    <row r="8" spans="2:4">
      <c r="B8" s="318"/>
      <c r="C8" s="313"/>
      <c r="D8" s="314"/>
    </row>
    <row r="9" spans="2:4">
      <c r="B9" s="318"/>
      <c r="C9" s="313"/>
      <c r="D9" s="314"/>
    </row>
    <row r="10" spans="2:4">
      <c r="B10" s="318"/>
      <c r="C10" s="313"/>
      <c r="D10" s="314"/>
    </row>
    <row r="11" spans="2:4">
      <c r="B11" s="296" t="s">
        <v>55</v>
      </c>
      <c r="C11" s="330" t="s">
        <v>512</v>
      </c>
      <c r="D11" s="308"/>
    </row>
    <row r="12" spans="2:4">
      <c r="B12" s="297"/>
      <c r="C12" s="331"/>
      <c r="D12" s="310"/>
    </row>
    <row r="13" spans="2:4">
      <c r="B13" s="298"/>
      <c r="C13" s="332"/>
      <c r="D13" s="333"/>
    </row>
    <row r="14" spans="2:4" ht="16.5" customHeight="1">
      <c r="B14" s="317" t="s">
        <v>56</v>
      </c>
      <c r="C14" s="99" t="s">
        <v>57</v>
      </c>
      <c r="D14" s="99" t="s">
        <v>58</v>
      </c>
    </row>
    <row r="15" spans="2:4" ht="42" customHeight="1">
      <c r="B15" s="317"/>
      <c r="C15" s="184" t="s">
        <v>416</v>
      </c>
      <c r="D15" s="184" t="s">
        <v>157</v>
      </c>
    </row>
    <row r="16" spans="2:4" ht="42" customHeight="1">
      <c r="B16" s="317"/>
      <c r="C16" s="184" t="s">
        <v>395</v>
      </c>
      <c r="D16" s="184" t="s">
        <v>479</v>
      </c>
    </row>
    <row r="17" spans="2:4">
      <c r="B17" s="311" t="s">
        <v>216</v>
      </c>
      <c r="C17" s="327" t="s">
        <v>569</v>
      </c>
      <c r="D17" s="327"/>
    </row>
    <row r="18" spans="2:4">
      <c r="B18" s="311"/>
      <c r="C18" s="327"/>
      <c r="D18" s="327"/>
    </row>
    <row r="19" spans="2:4">
      <c r="B19" s="311"/>
      <c r="C19" s="327"/>
      <c r="D19" s="327"/>
    </row>
    <row r="20" spans="2:4">
      <c r="B20" s="311"/>
      <c r="C20" s="327"/>
      <c r="D20" s="327"/>
    </row>
    <row r="21" spans="2:4">
      <c r="B21" s="192" t="s">
        <v>236</v>
      </c>
      <c r="C21" s="349" t="s">
        <v>440</v>
      </c>
      <c r="D21" s="349"/>
    </row>
    <row r="22" spans="2:4">
      <c r="B22" s="100"/>
      <c r="C22" s="341"/>
      <c r="D22" s="341"/>
    </row>
    <row r="23" spans="2:4">
      <c r="B23" s="100"/>
      <c r="C23" s="341"/>
      <c r="D23" s="341"/>
    </row>
    <row r="24" spans="2:4">
      <c r="B24" s="100"/>
      <c r="C24" s="341"/>
      <c r="D24" s="341"/>
    </row>
  </sheetData>
  <sheetProtection algorithmName="SHA-512" hashValue="6YnNLH15Y6Zu2ME2LSWy1M8q0/q24DjgP5cUccLkHVWowT7lw0JEZ0rNsrtL3krJQxQGGenuy36ei14JLaJWFw==" saltValue="wjFdnHP1aLTeiThSFo1uCw==" spinCount="100000" sheet="1" objects="1" scenarios="1" selectLockedCells="1"/>
  <mergeCells count="10">
    <mergeCell ref="B14:B16"/>
    <mergeCell ref="B17:B20"/>
    <mergeCell ref="C17:D20"/>
    <mergeCell ref="C21:D24"/>
    <mergeCell ref="C5:D5"/>
    <mergeCell ref="C6:D6"/>
    <mergeCell ref="B7:B10"/>
    <mergeCell ref="C7:D10"/>
    <mergeCell ref="B11:B13"/>
    <mergeCell ref="C11:D13"/>
  </mergeCells>
  <phoneticPr fontId="2"/>
  <printOptions horizontalCentered="1"/>
  <pageMargins left="0.70866141732283472" right="0.70866141732283472" top="0.74803149606299213" bottom="0.74803149606299213" header="0.31496062992125984" footer="0.31496062992125984"/>
  <pageSetup paperSize="9" fitToHeight="0" orientation="portrait" verticalDpi="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pageSetUpPr fitToPage="1"/>
  </sheetPr>
  <dimension ref="B1:D24"/>
  <sheetViews>
    <sheetView showGridLines="0" showRowColHeaders="0" zoomScaleNormal="100" zoomScaleSheetLayoutView="100" workbookViewId="0"/>
  </sheetViews>
  <sheetFormatPr defaultColWidth="9" defaultRowHeight="13"/>
  <cols>
    <col min="1" max="1" width="1.5" style="98" customWidth="1"/>
    <col min="2" max="2" width="9" style="98"/>
    <col min="3" max="3" width="19.25" style="98" customWidth="1"/>
    <col min="4" max="4" width="51.83203125" style="98" customWidth="1"/>
    <col min="5" max="8" width="9" style="98"/>
    <col min="9" max="14" width="9.08203125" style="98" customWidth="1"/>
    <col min="15" max="16384" width="9" style="98"/>
  </cols>
  <sheetData>
    <row r="1" spans="2:4">
      <c r="B1" s="152"/>
    </row>
    <row r="5" spans="2:4" ht="26.25" customHeight="1">
      <c r="B5" s="97" t="str">
        <f ca="1">RIGHT(CELL("filename",B5),LEN(CELL("filename",B5))-FIND("]",CELL("filename",B5)))</f>
        <v>48</v>
      </c>
      <c r="C5" s="312" t="str">
        <f ca="1">VLOOKUP(INT(B5),点検表入力エリア,3,FALSE)</f>
        <v>被加熱物・被冷却物の装てん方法の調整</v>
      </c>
      <c r="D5" s="312"/>
    </row>
    <row r="6" spans="2:4">
      <c r="B6" s="186" t="s">
        <v>53</v>
      </c>
      <c r="C6" s="301" t="str">
        <f ca="1">VLOOKUP(INT(B5),点検表入力エリア,2,FALSE)</f>
        <v>加熱・燃焼設備(熱利用設備)</v>
      </c>
      <c r="D6" s="301"/>
    </row>
    <row r="7" spans="2:4">
      <c r="B7" s="318" t="s">
        <v>54</v>
      </c>
      <c r="C7" s="315" t="s">
        <v>268</v>
      </c>
      <c r="D7" s="316"/>
    </row>
    <row r="8" spans="2:4">
      <c r="B8" s="318"/>
      <c r="C8" s="313"/>
      <c r="D8" s="314"/>
    </row>
    <row r="9" spans="2:4">
      <c r="B9" s="318"/>
      <c r="C9" s="313"/>
      <c r="D9" s="314"/>
    </row>
    <row r="10" spans="2:4">
      <c r="B10" s="296" t="s">
        <v>55</v>
      </c>
      <c r="C10" s="330" t="s">
        <v>478</v>
      </c>
      <c r="D10" s="308"/>
    </row>
    <row r="11" spans="2:4">
      <c r="B11" s="297"/>
      <c r="C11" s="331"/>
      <c r="D11" s="310"/>
    </row>
    <row r="12" spans="2:4">
      <c r="B12" s="298"/>
      <c r="C12" s="332"/>
      <c r="D12" s="333"/>
    </row>
    <row r="13" spans="2:4" ht="16.5" customHeight="1">
      <c r="B13" s="317" t="s">
        <v>56</v>
      </c>
      <c r="C13" s="99" t="s">
        <v>57</v>
      </c>
      <c r="D13" s="99" t="s">
        <v>58</v>
      </c>
    </row>
    <row r="14" spans="2:4" ht="39" customHeight="1">
      <c r="B14" s="317"/>
      <c r="C14" s="184" t="s">
        <v>416</v>
      </c>
      <c r="D14" s="184" t="s">
        <v>158</v>
      </c>
    </row>
    <row r="15" spans="2:4" ht="39" customHeight="1">
      <c r="B15" s="317"/>
      <c r="C15" s="184" t="s">
        <v>395</v>
      </c>
      <c r="D15" s="184" t="s">
        <v>460</v>
      </c>
    </row>
    <row r="16" spans="2:4" ht="39" customHeight="1">
      <c r="B16" s="317"/>
      <c r="C16" s="184" t="s">
        <v>48</v>
      </c>
      <c r="D16" s="184" t="s">
        <v>159</v>
      </c>
    </row>
    <row r="17" spans="2:4">
      <c r="B17" s="311" t="s">
        <v>216</v>
      </c>
      <c r="C17" s="327" t="s">
        <v>570</v>
      </c>
      <c r="D17" s="327"/>
    </row>
    <row r="18" spans="2:4">
      <c r="B18" s="311"/>
      <c r="C18" s="327"/>
      <c r="D18" s="327"/>
    </row>
    <row r="19" spans="2:4">
      <c r="B19" s="311"/>
      <c r="C19" s="327"/>
      <c r="D19" s="327"/>
    </row>
    <row r="20" spans="2:4">
      <c r="B20" s="311"/>
      <c r="C20" s="327"/>
      <c r="D20" s="327"/>
    </row>
    <row r="21" spans="2:4">
      <c r="B21" s="192" t="s">
        <v>236</v>
      </c>
      <c r="C21" s="349" t="s">
        <v>440</v>
      </c>
      <c r="D21" s="349"/>
    </row>
    <row r="22" spans="2:4">
      <c r="B22" s="100"/>
      <c r="C22" s="341"/>
      <c r="D22" s="341"/>
    </row>
    <row r="23" spans="2:4">
      <c r="B23" s="100"/>
      <c r="C23" s="341"/>
      <c r="D23" s="341"/>
    </row>
    <row r="24" spans="2:4">
      <c r="B24" s="100"/>
      <c r="C24" s="341"/>
      <c r="D24" s="341"/>
    </row>
  </sheetData>
  <sheetProtection algorithmName="SHA-512" hashValue="S2yMlLL8wb4kgTbgo5H8bq91d+mjPvigzlcCdJmjk8Pp2ZDtSU711Clq3Jib4HJhQF/hgKC+lvnlB0MyaOK0ng==" saltValue="O5eAfdcvZad6apcOe2nLcA==" spinCount="100000" sheet="1" objects="1" scenarios="1" selectLockedCells="1"/>
  <mergeCells count="10">
    <mergeCell ref="B13:B16"/>
    <mergeCell ref="B17:B20"/>
    <mergeCell ref="C17:D20"/>
    <mergeCell ref="C21:D24"/>
    <mergeCell ref="C5:D5"/>
    <mergeCell ref="C6:D6"/>
    <mergeCell ref="B7:B9"/>
    <mergeCell ref="C7:D9"/>
    <mergeCell ref="B10:B12"/>
    <mergeCell ref="C10:D12"/>
  </mergeCells>
  <phoneticPr fontId="2"/>
  <printOptions horizontalCentered="1"/>
  <pageMargins left="0.70866141732283472" right="0.70866141732283472" top="0.74803149606299213" bottom="0.74803149606299213" header="0.31496062992125984" footer="0.31496062992125984"/>
  <pageSetup paperSize="9" fitToHeight="0" orientation="portrait" verticalDpi="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pageSetUpPr fitToPage="1"/>
  </sheetPr>
  <dimension ref="B1:D24"/>
  <sheetViews>
    <sheetView showGridLines="0" showRowColHeaders="0" zoomScaleNormal="100" zoomScaleSheetLayoutView="100" workbookViewId="0"/>
  </sheetViews>
  <sheetFormatPr defaultColWidth="9" defaultRowHeight="13"/>
  <cols>
    <col min="1" max="1" width="1.5" style="98" customWidth="1"/>
    <col min="2" max="2" width="9" style="98"/>
    <col min="3" max="3" width="19.25" style="98" customWidth="1"/>
    <col min="4" max="4" width="51.83203125" style="98" customWidth="1"/>
    <col min="5" max="8" width="9" style="98"/>
    <col min="9" max="14" width="9.08203125" style="98" customWidth="1"/>
    <col min="15" max="16384" width="9" style="98"/>
  </cols>
  <sheetData>
    <row r="1" spans="2:4">
      <c r="B1" s="152"/>
    </row>
    <row r="5" spans="2:4" ht="26.25" customHeight="1">
      <c r="B5" s="97" t="str">
        <f ca="1">RIGHT(CELL("filename",B5),LEN(CELL("filename",B5))-FIND("]",CELL("filename",B5)))</f>
        <v>49</v>
      </c>
      <c r="C5" s="312" t="str">
        <f ca="1">VLOOKUP(INT(B5),点検表入力エリア,3,FALSE)</f>
        <v>加熱設備・熱利用設備の空運転時間の短縮</v>
      </c>
      <c r="D5" s="312"/>
    </row>
    <row r="6" spans="2:4">
      <c r="B6" s="186" t="s">
        <v>53</v>
      </c>
      <c r="C6" s="301" t="str">
        <f ca="1">VLOOKUP(INT(B5),点検表入力エリア,2,FALSE)</f>
        <v>加熱・燃焼設備(熱利用設備)</v>
      </c>
      <c r="D6" s="301"/>
    </row>
    <row r="7" spans="2:4">
      <c r="B7" s="318" t="s">
        <v>54</v>
      </c>
      <c r="C7" s="315" t="s">
        <v>269</v>
      </c>
      <c r="D7" s="316"/>
    </row>
    <row r="8" spans="2:4">
      <c r="B8" s="318"/>
      <c r="C8" s="313"/>
      <c r="D8" s="314"/>
    </row>
    <row r="9" spans="2:4">
      <c r="B9" s="318"/>
      <c r="C9" s="313"/>
      <c r="D9" s="314"/>
    </row>
    <row r="10" spans="2:4">
      <c r="B10" s="296" t="s">
        <v>55</v>
      </c>
      <c r="C10" s="330" t="s">
        <v>511</v>
      </c>
      <c r="D10" s="308"/>
    </row>
    <row r="11" spans="2:4">
      <c r="B11" s="297"/>
      <c r="C11" s="331"/>
      <c r="D11" s="310"/>
    </row>
    <row r="12" spans="2:4">
      <c r="B12" s="298"/>
      <c r="C12" s="332"/>
      <c r="D12" s="333"/>
    </row>
    <row r="13" spans="2:4" ht="16.5" customHeight="1">
      <c r="B13" s="317" t="s">
        <v>56</v>
      </c>
      <c r="C13" s="99" t="s">
        <v>57</v>
      </c>
      <c r="D13" s="99" t="s">
        <v>58</v>
      </c>
    </row>
    <row r="14" spans="2:4" ht="29.25" customHeight="1">
      <c r="B14" s="317"/>
      <c r="C14" s="184" t="s">
        <v>416</v>
      </c>
      <c r="D14" s="184" t="s">
        <v>160</v>
      </c>
    </row>
    <row r="15" spans="2:4" ht="29.25" customHeight="1">
      <c r="B15" s="317"/>
      <c r="C15" s="184" t="s">
        <v>395</v>
      </c>
      <c r="D15" s="184" t="s">
        <v>459</v>
      </c>
    </row>
    <row r="16" spans="2:4" ht="29.25" customHeight="1">
      <c r="B16" s="317"/>
      <c r="C16" s="184" t="s">
        <v>48</v>
      </c>
      <c r="D16" s="184" t="s">
        <v>282</v>
      </c>
    </row>
    <row r="17" spans="2:4">
      <c r="B17" s="311" t="s">
        <v>216</v>
      </c>
      <c r="C17" s="327" t="s">
        <v>570</v>
      </c>
      <c r="D17" s="327"/>
    </row>
    <row r="18" spans="2:4">
      <c r="B18" s="311"/>
      <c r="C18" s="327"/>
      <c r="D18" s="327"/>
    </row>
    <row r="19" spans="2:4">
      <c r="B19" s="311"/>
      <c r="C19" s="327"/>
      <c r="D19" s="327"/>
    </row>
    <row r="20" spans="2:4">
      <c r="B20" s="311"/>
      <c r="C20" s="327"/>
      <c r="D20" s="327"/>
    </row>
    <row r="21" spans="2:4">
      <c r="B21" s="192" t="s">
        <v>236</v>
      </c>
      <c r="C21" s="349" t="s">
        <v>592</v>
      </c>
      <c r="D21" s="349"/>
    </row>
    <row r="22" spans="2:4">
      <c r="B22" s="100"/>
      <c r="C22" s="341"/>
      <c r="D22" s="341"/>
    </row>
    <row r="23" spans="2:4">
      <c r="B23" s="100"/>
      <c r="C23" s="341"/>
      <c r="D23" s="341"/>
    </row>
    <row r="24" spans="2:4">
      <c r="B24" s="100"/>
      <c r="C24" s="341"/>
      <c r="D24" s="341"/>
    </row>
  </sheetData>
  <sheetProtection algorithmName="SHA-512" hashValue="nTxAVfKAKVs7k/JZspgCwL1nHFYo4Op9EEOwM8LkXXKg7TnEUhjoISKIJkVQX5N3xXlh/NLo+fDHKqWV9/VUjg==" saltValue="ahkOEnLRkNqUJn1e7t4rmg==" spinCount="100000" sheet="1" objects="1" scenarios="1" selectLockedCells="1"/>
  <mergeCells count="10">
    <mergeCell ref="B13:B16"/>
    <mergeCell ref="B17:B20"/>
    <mergeCell ref="C17:D20"/>
    <mergeCell ref="C21:D24"/>
    <mergeCell ref="C5:D5"/>
    <mergeCell ref="C6:D6"/>
    <mergeCell ref="B7:B9"/>
    <mergeCell ref="C7:D9"/>
    <mergeCell ref="B10:B12"/>
    <mergeCell ref="C10:D12"/>
  </mergeCells>
  <phoneticPr fontId="2"/>
  <printOptions horizontalCentered="1"/>
  <pageMargins left="0.70866141732283472" right="0.70866141732283472" top="0.74803149606299213" bottom="0.74803149606299213" header="0.31496062992125984" footer="0.31496062992125984"/>
  <pageSetup paperSize="9" fitToHeight="0" orientation="portrait" verticalDpi="0"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pageSetUpPr fitToPage="1"/>
  </sheetPr>
  <dimension ref="B1:D28"/>
  <sheetViews>
    <sheetView showGridLines="0" showRowColHeaders="0" zoomScaleNormal="100" zoomScaleSheetLayoutView="100" workbookViewId="0"/>
  </sheetViews>
  <sheetFormatPr defaultColWidth="9" defaultRowHeight="13"/>
  <cols>
    <col min="1" max="1" width="1.5" style="98" customWidth="1"/>
    <col min="2" max="2" width="9" style="98"/>
    <col min="3" max="3" width="19.25" style="98" customWidth="1"/>
    <col min="4" max="4" width="51.83203125" style="98" customWidth="1"/>
    <col min="5" max="8" width="9" style="98"/>
    <col min="9" max="14" width="9.08203125" style="98" customWidth="1"/>
    <col min="15" max="16384" width="9" style="98"/>
  </cols>
  <sheetData>
    <row r="1" spans="2:4">
      <c r="B1" s="152"/>
    </row>
    <row r="5" spans="2:4" ht="26.25" customHeight="1">
      <c r="B5" s="97" t="str">
        <f ca="1">RIGHT(CELL("filename",B5),LEN(CELL("filename",B5))-FIND("]",CELL("filename",B5)))</f>
        <v>50</v>
      </c>
      <c r="C5" s="312" t="str">
        <f ca="1">VLOOKUP(INT(B5),点検表入力エリア,3,FALSE)</f>
        <v>未利用熱の排熱回収</v>
      </c>
      <c r="D5" s="312"/>
    </row>
    <row r="6" spans="2:4">
      <c r="B6" s="186" t="s">
        <v>53</v>
      </c>
      <c r="C6" s="301" t="str">
        <f ca="1">VLOOKUP(INT(B5),点検表入力エリア,2,FALSE)</f>
        <v>加熱・燃焼設備(熱利用設備)</v>
      </c>
      <c r="D6" s="301"/>
    </row>
    <row r="7" spans="2:4">
      <c r="B7" s="318" t="s">
        <v>54</v>
      </c>
      <c r="C7" s="369" t="s">
        <v>630</v>
      </c>
      <c r="D7" s="370"/>
    </row>
    <row r="8" spans="2:4">
      <c r="B8" s="318"/>
      <c r="C8" s="371"/>
      <c r="D8" s="372"/>
    </row>
    <row r="9" spans="2:4">
      <c r="B9" s="318"/>
      <c r="C9" s="371"/>
      <c r="D9" s="372"/>
    </row>
    <row r="10" spans="2:4">
      <c r="B10" s="296" t="s">
        <v>55</v>
      </c>
      <c r="C10" s="330" t="s">
        <v>510</v>
      </c>
      <c r="D10" s="308"/>
    </row>
    <row r="11" spans="2:4">
      <c r="B11" s="297"/>
      <c r="C11" s="331"/>
      <c r="D11" s="310"/>
    </row>
    <row r="12" spans="2:4">
      <c r="B12" s="298"/>
      <c r="C12" s="332"/>
      <c r="D12" s="333"/>
    </row>
    <row r="13" spans="2:4" ht="16.5" customHeight="1">
      <c r="B13" s="317" t="s">
        <v>56</v>
      </c>
      <c r="C13" s="99" t="s">
        <v>57</v>
      </c>
      <c r="D13" s="99" t="s">
        <v>58</v>
      </c>
    </row>
    <row r="14" spans="2:4" ht="30" customHeight="1">
      <c r="B14" s="317"/>
      <c r="C14" s="188" t="s">
        <v>363</v>
      </c>
      <c r="D14" s="184" t="s">
        <v>477</v>
      </c>
    </row>
    <row r="15" spans="2:4" ht="30" customHeight="1">
      <c r="B15" s="317"/>
      <c r="C15" s="188" t="s">
        <v>391</v>
      </c>
      <c r="D15" s="184" t="s">
        <v>161</v>
      </c>
    </row>
    <row r="16" spans="2:4" ht="30" customHeight="1">
      <c r="B16" s="317"/>
      <c r="C16" s="188" t="s">
        <v>364</v>
      </c>
      <c r="D16" s="184" t="s">
        <v>162</v>
      </c>
    </row>
    <row r="17" spans="2:4" ht="30" customHeight="1">
      <c r="B17" s="317"/>
      <c r="C17" s="188" t="s">
        <v>365</v>
      </c>
      <c r="D17" s="184" t="s">
        <v>163</v>
      </c>
    </row>
    <row r="18" spans="2:4" ht="30" customHeight="1">
      <c r="B18" s="317"/>
      <c r="C18" s="184" t="s">
        <v>556</v>
      </c>
      <c r="D18" s="184" t="s">
        <v>458</v>
      </c>
    </row>
    <row r="19" spans="2:4">
      <c r="B19" s="311" t="s">
        <v>216</v>
      </c>
      <c r="C19" s="327" t="s">
        <v>271</v>
      </c>
      <c r="D19" s="327"/>
    </row>
    <row r="20" spans="2:4">
      <c r="B20" s="311"/>
      <c r="C20" s="327"/>
      <c r="D20" s="327"/>
    </row>
    <row r="21" spans="2:4">
      <c r="B21" s="311"/>
      <c r="C21" s="327"/>
      <c r="D21" s="327"/>
    </row>
    <row r="22" spans="2:4">
      <c r="B22" s="311"/>
      <c r="C22" s="327"/>
      <c r="D22" s="327"/>
    </row>
    <row r="23" spans="2:4">
      <c r="B23" s="311"/>
      <c r="C23" s="327"/>
      <c r="D23" s="327"/>
    </row>
    <row r="24" spans="2:4">
      <c r="B24" s="311"/>
      <c r="C24" s="327"/>
      <c r="D24" s="327"/>
    </row>
    <row r="25" spans="2:4" ht="13.5" customHeight="1">
      <c r="B25" s="192" t="s">
        <v>443</v>
      </c>
      <c r="C25" s="349" t="s">
        <v>352</v>
      </c>
      <c r="D25" s="349"/>
    </row>
    <row r="26" spans="2:4">
      <c r="B26" s="100"/>
      <c r="C26" s="190"/>
      <c r="D26" s="190"/>
    </row>
    <row r="27" spans="2:4">
      <c r="B27" s="100"/>
      <c r="C27" s="190"/>
      <c r="D27" s="190"/>
    </row>
    <row r="28" spans="2:4">
      <c r="B28" s="100"/>
      <c r="C28" s="190"/>
      <c r="D28" s="190"/>
    </row>
  </sheetData>
  <sheetProtection algorithmName="SHA-512" hashValue="LP34+H+SjyHmHiyyKDiQBLwy6xzRMPicvrpiWxZb/pDDPxNBmdHqf3rjyka8aOWrXZNpGBF3vIPIoaRMGW8Xtw==" saltValue="MJFmqLA9QlwHggsaH02m4g==" spinCount="100000" sheet="1" objects="1" scenarios="1" selectLockedCells="1"/>
  <mergeCells count="10">
    <mergeCell ref="B13:B18"/>
    <mergeCell ref="B19:B24"/>
    <mergeCell ref="C19:D24"/>
    <mergeCell ref="C25:D25"/>
    <mergeCell ref="C5:D5"/>
    <mergeCell ref="C6:D6"/>
    <mergeCell ref="B7:B9"/>
    <mergeCell ref="C7:D9"/>
    <mergeCell ref="B10:B12"/>
    <mergeCell ref="C10:D12"/>
  </mergeCells>
  <phoneticPr fontId="2"/>
  <printOptions horizontalCentered="1"/>
  <pageMargins left="0.70866141732283472" right="0.70866141732283472" top="0.74803149606299213" bottom="0.74803149606299213" header="0.31496062992125984" footer="0.31496062992125984"/>
  <pageSetup paperSize="9" fitToHeight="0"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B1:D22"/>
  <sheetViews>
    <sheetView showGridLines="0" showRowColHeaders="0" zoomScaleNormal="100" zoomScaleSheetLayoutView="100" workbookViewId="0">
      <selection activeCell="B1" sqref="B1"/>
    </sheetView>
  </sheetViews>
  <sheetFormatPr defaultColWidth="9" defaultRowHeight="13"/>
  <cols>
    <col min="1" max="1" width="1.5" style="98" customWidth="1"/>
    <col min="2" max="2" width="9" style="98"/>
    <col min="3" max="3" width="21.75" style="98" customWidth="1"/>
    <col min="4" max="4" width="51.33203125" style="98" customWidth="1"/>
    <col min="5" max="8" width="9" style="98"/>
    <col min="9" max="14" width="9.08203125" style="98" customWidth="1"/>
    <col min="15" max="16384" width="9" style="98"/>
  </cols>
  <sheetData>
    <row r="1" spans="2:4">
      <c r="B1" s="152"/>
    </row>
    <row r="5" spans="2:4" ht="26.25" customHeight="1">
      <c r="B5" s="97" t="str">
        <f ca="1">RIGHT(CELL("filename",B5),LEN(CELL("filename",B5))-FIND("]",CELL("filename",B5)))</f>
        <v>3</v>
      </c>
      <c r="C5" s="312" t="str">
        <f ca="1">VLOOKUP(INT(B5),点検表入力エリア,3,FALSE)</f>
        <v>設備台帳等の整備</v>
      </c>
      <c r="D5" s="312"/>
    </row>
    <row r="6" spans="2:4">
      <c r="B6" s="186" t="s">
        <v>53</v>
      </c>
      <c r="C6" s="301" t="str">
        <f ca="1">VLOOKUP(INT(B5),点検表入力エリア,2,FALSE)</f>
        <v>一般管理</v>
      </c>
      <c r="D6" s="301"/>
    </row>
    <row r="7" spans="2:4">
      <c r="B7" s="296" t="s">
        <v>54</v>
      </c>
      <c r="C7" s="315" t="s">
        <v>227</v>
      </c>
      <c r="D7" s="316"/>
    </row>
    <row r="8" spans="2:4">
      <c r="B8" s="297"/>
      <c r="C8" s="313"/>
      <c r="D8" s="314"/>
    </row>
    <row r="9" spans="2:4">
      <c r="B9" s="297"/>
      <c r="C9" s="313"/>
      <c r="D9" s="314"/>
    </row>
    <row r="10" spans="2:4" ht="252" customHeight="1">
      <c r="B10" s="298"/>
      <c r="C10" s="328"/>
      <c r="D10" s="329"/>
    </row>
    <row r="11" spans="2:4">
      <c r="B11" s="296" t="s">
        <v>55</v>
      </c>
      <c r="C11" s="330" t="s">
        <v>205</v>
      </c>
      <c r="D11" s="308"/>
    </row>
    <row r="12" spans="2:4">
      <c r="B12" s="297"/>
      <c r="C12" s="331"/>
      <c r="D12" s="310"/>
    </row>
    <row r="13" spans="2:4">
      <c r="B13" s="297"/>
      <c r="C13" s="331"/>
      <c r="D13" s="310"/>
    </row>
    <row r="14" spans="2:4">
      <c r="B14" s="297"/>
      <c r="C14" s="331"/>
      <c r="D14" s="310"/>
    </row>
    <row r="15" spans="2:4">
      <c r="B15" s="298"/>
      <c r="C15" s="332"/>
      <c r="D15" s="333"/>
    </row>
    <row r="16" spans="2:4" ht="16.5" customHeight="1">
      <c r="B16" s="317" t="s">
        <v>56</v>
      </c>
      <c r="C16" s="99" t="s">
        <v>57</v>
      </c>
      <c r="D16" s="99" t="s">
        <v>58</v>
      </c>
    </row>
    <row r="17" spans="2:4" ht="28.5" customHeight="1">
      <c r="B17" s="317"/>
      <c r="C17" s="188" t="s">
        <v>332</v>
      </c>
      <c r="D17" s="188" t="s">
        <v>376</v>
      </c>
    </row>
    <row r="18" spans="2:4" ht="28.5" customHeight="1">
      <c r="B18" s="317"/>
      <c r="C18" s="188" t="s">
        <v>525</v>
      </c>
      <c r="D18" s="188" t="s">
        <v>377</v>
      </c>
    </row>
    <row r="19" spans="2:4" ht="28.5" customHeight="1">
      <c r="B19" s="317"/>
      <c r="C19" s="188" t="s">
        <v>333</v>
      </c>
      <c r="D19" s="188" t="s">
        <v>375</v>
      </c>
    </row>
    <row r="20" spans="2:4" ht="28.5" customHeight="1">
      <c r="B20" s="317"/>
      <c r="C20" s="184" t="s">
        <v>387</v>
      </c>
      <c r="D20" s="188" t="s">
        <v>374</v>
      </c>
    </row>
    <row r="21" spans="2:4">
      <c r="B21" s="311" t="s">
        <v>218</v>
      </c>
      <c r="C21" s="327" t="s">
        <v>238</v>
      </c>
      <c r="D21" s="327"/>
    </row>
    <row r="22" spans="2:4">
      <c r="B22" s="311"/>
      <c r="C22" s="327"/>
      <c r="D22" s="327"/>
    </row>
  </sheetData>
  <sheetProtection algorithmName="SHA-512" hashValue="+sClqvZ7CGL9CT7j0LXQBgNzDp+Ze6Ua8nFm4w9EcVA29LYNDn3+uU/LUgspXrvDhGzoVFbnbYGMZUSp89iylQ==" saltValue="CHltr9Rzix2FLmadVn958g==" spinCount="100000" sheet="1" objects="1" scenarios="1" selectLockedCells="1"/>
  <mergeCells count="10">
    <mergeCell ref="B16:B20"/>
    <mergeCell ref="B21:B22"/>
    <mergeCell ref="C21:D22"/>
    <mergeCell ref="B7:B10"/>
    <mergeCell ref="C5:D5"/>
    <mergeCell ref="C6:D6"/>
    <mergeCell ref="C7:D9"/>
    <mergeCell ref="C10:D10"/>
    <mergeCell ref="B11:B15"/>
    <mergeCell ref="C11:D15"/>
  </mergeCells>
  <phoneticPr fontId="2"/>
  <printOptions horizontalCentered="1"/>
  <pageMargins left="0.70866141732283472" right="0.70866141732283472" top="0.74803149606299213" bottom="0.74803149606299213" header="0.31496062992125984" footer="0.31496062992125984"/>
  <pageSetup paperSize="9" scale="97" fitToHeight="0"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B1:D24"/>
  <sheetViews>
    <sheetView showGridLines="0" showRowColHeaders="0" zoomScaleNormal="100" zoomScaleSheetLayoutView="100" workbookViewId="0">
      <selection activeCell="B1" sqref="B1"/>
    </sheetView>
  </sheetViews>
  <sheetFormatPr defaultColWidth="9" defaultRowHeight="13"/>
  <cols>
    <col min="1" max="1" width="1.5" style="98" customWidth="1"/>
    <col min="2" max="2" width="9" style="98"/>
    <col min="3" max="3" width="18.08203125" style="98" customWidth="1"/>
    <col min="4" max="4" width="55.08203125" style="98" customWidth="1"/>
    <col min="5" max="8" width="9" style="98"/>
    <col min="9" max="14" width="9.08203125" style="98" customWidth="1"/>
    <col min="15" max="16384" width="9" style="98"/>
  </cols>
  <sheetData>
    <row r="1" spans="2:4">
      <c r="B1" s="152"/>
    </row>
    <row r="5" spans="2:4" ht="26.25" customHeight="1">
      <c r="B5" s="97" t="str">
        <f ca="1">RIGHT(CELL("filename",B5),LEN(CELL("filename",B5))-FIND("]",CELL("filename",B5)))</f>
        <v>4</v>
      </c>
      <c r="C5" s="312" t="str">
        <f ca="1">VLOOKUP(INT(B5),点検表入力エリア,3,FALSE)</f>
        <v>事業所のエネルギー使用量の分析</v>
      </c>
      <c r="D5" s="312"/>
    </row>
    <row r="6" spans="2:4">
      <c r="B6" s="186" t="s">
        <v>53</v>
      </c>
      <c r="C6" s="301" t="str">
        <f ca="1">VLOOKUP(INT(B5),点検表入力エリア,2,FALSE)</f>
        <v>一般管理</v>
      </c>
      <c r="D6" s="301"/>
    </row>
    <row r="7" spans="2:4">
      <c r="B7" s="318" t="s">
        <v>54</v>
      </c>
      <c r="C7" s="315" t="s">
        <v>206</v>
      </c>
      <c r="D7" s="316"/>
    </row>
    <row r="8" spans="2:4">
      <c r="B8" s="318"/>
      <c r="C8" s="313"/>
      <c r="D8" s="314"/>
    </row>
    <row r="9" spans="2:4">
      <c r="B9" s="318"/>
      <c r="C9" s="313"/>
      <c r="D9" s="314"/>
    </row>
    <row r="10" spans="2:4">
      <c r="B10" s="318"/>
      <c r="C10" s="313"/>
      <c r="D10" s="314"/>
    </row>
    <row r="11" spans="2:4">
      <c r="B11" s="318"/>
      <c r="C11" s="313"/>
      <c r="D11" s="314"/>
    </row>
    <row r="12" spans="2:4" ht="308.25" customHeight="1">
      <c r="B12" s="318"/>
      <c r="C12" s="313"/>
      <c r="D12" s="314"/>
    </row>
    <row r="13" spans="2:4">
      <c r="B13" s="296" t="s">
        <v>55</v>
      </c>
      <c r="C13" s="330" t="s">
        <v>334</v>
      </c>
      <c r="D13" s="308"/>
    </row>
    <row r="14" spans="2:4">
      <c r="B14" s="297"/>
      <c r="C14" s="331"/>
      <c r="D14" s="310"/>
    </row>
    <row r="15" spans="2:4">
      <c r="B15" s="298"/>
      <c r="C15" s="332"/>
      <c r="D15" s="333"/>
    </row>
    <row r="16" spans="2:4" ht="16.5" customHeight="1">
      <c r="B16" s="317" t="s">
        <v>56</v>
      </c>
      <c r="C16" s="99" t="s">
        <v>57</v>
      </c>
      <c r="D16" s="99" t="s">
        <v>58</v>
      </c>
    </row>
    <row r="17" spans="2:4" ht="30.75" customHeight="1">
      <c r="B17" s="317"/>
      <c r="C17" s="184" t="s">
        <v>335</v>
      </c>
      <c r="D17" s="184" t="s">
        <v>382</v>
      </c>
    </row>
    <row r="18" spans="2:4" ht="30.75" customHeight="1">
      <c r="B18" s="317"/>
      <c r="C18" s="184" t="s">
        <v>336</v>
      </c>
      <c r="D18" s="184" t="s">
        <v>383</v>
      </c>
    </row>
    <row r="19" spans="2:4" ht="43.5" customHeight="1">
      <c r="B19" s="317"/>
      <c r="C19" s="184" t="s">
        <v>337</v>
      </c>
      <c r="D19" s="184" t="s">
        <v>384</v>
      </c>
    </row>
    <row r="20" spans="2:4" ht="30.75" customHeight="1">
      <c r="B20" s="317"/>
      <c r="C20" s="184" t="s">
        <v>338</v>
      </c>
      <c r="D20" s="184" t="s">
        <v>643</v>
      </c>
    </row>
    <row r="21" spans="2:4" ht="30.75" customHeight="1">
      <c r="B21" s="317"/>
      <c r="C21" s="184" t="s">
        <v>339</v>
      </c>
      <c r="D21" s="184" t="s">
        <v>340</v>
      </c>
    </row>
    <row r="22" spans="2:4">
      <c r="B22" s="311" t="s">
        <v>218</v>
      </c>
      <c r="C22" s="327" t="s">
        <v>239</v>
      </c>
      <c r="D22" s="327"/>
    </row>
    <row r="23" spans="2:4">
      <c r="B23" s="311"/>
      <c r="C23" s="327"/>
      <c r="D23" s="327"/>
    </row>
    <row r="24" spans="2:4">
      <c r="B24" s="311"/>
      <c r="C24" s="327"/>
      <c r="D24" s="327"/>
    </row>
  </sheetData>
  <sheetProtection algorithmName="SHA-512" hashValue="hC5R7eYi2x7xGCubsck2IwcXSBRaivvOI/Q9tSNv3LVBi/0tDgWvn3eRTXB5qwp+2AiPJr73lZH8vGpG1YJGNA==" saltValue="k/55XZgwUSryYenkCwOTRg==" spinCount="100000" sheet="1" objects="1" scenarios="1" selectLockedCells="1"/>
  <mergeCells count="10">
    <mergeCell ref="B16:B21"/>
    <mergeCell ref="B22:B24"/>
    <mergeCell ref="C22:D24"/>
    <mergeCell ref="C5:D5"/>
    <mergeCell ref="C6:D6"/>
    <mergeCell ref="B7:B12"/>
    <mergeCell ref="C7:D11"/>
    <mergeCell ref="C12:D12"/>
    <mergeCell ref="B13:B15"/>
    <mergeCell ref="C13:D15"/>
  </mergeCells>
  <phoneticPr fontId="2"/>
  <printOptions horizontalCentered="1"/>
  <pageMargins left="0.70866141732283472" right="0.70866141732283472" top="0.74803149606299213" bottom="0.74803149606299213" header="0.31496062992125984" footer="0.31496062992125984"/>
  <pageSetup paperSize="9" scale="97" fitToHeight="0"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B1:D20"/>
  <sheetViews>
    <sheetView showGridLines="0" showRowColHeaders="0" zoomScaleNormal="100" zoomScaleSheetLayoutView="100" workbookViewId="0"/>
  </sheetViews>
  <sheetFormatPr defaultColWidth="9" defaultRowHeight="13"/>
  <cols>
    <col min="1" max="1" width="1.5" style="98" customWidth="1"/>
    <col min="2" max="2" width="9" style="98"/>
    <col min="3" max="3" width="18.08203125" style="98" customWidth="1"/>
    <col min="4" max="4" width="55.08203125" style="98" customWidth="1"/>
    <col min="5" max="8" width="9" style="98"/>
    <col min="9" max="14" width="9.08203125" style="98" customWidth="1"/>
    <col min="15" max="16384" width="9" style="98"/>
  </cols>
  <sheetData>
    <row r="1" spans="2:4">
      <c r="B1" s="152"/>
    </row>
    <row r="5" spans="2:4" ht="26.25" customHeight="1">
      <c r="B5" s="97" t="str">
        <f ca="1">RIGHT(CELL("filename",B5),LEN(CELL("filename",B5))-FIND("]",CELL("filename",B5)))</f>
        <v>5</v>
      </c>
      <c r="C5" s="312" t="str">
        <f ca="1">VLOOKUP(INT(B5),点検表入力エリア,3,FALSE)</f>
        <v>保守・点検計画の策定及び実施</v>
      </c>
      <c r="D5" s="312"/>
    </row>
    <row r="6" spans="2:4">
      <c r="B6" s="186" t="s">
        <v>53</v>
      </c>
      <c r="C6" s="301" t="str">
        <f ca="1">VLOOKUP(INT(B5),点検表入力エリア,2,FALSE)</f>
        <v>一般管理</v>
      </c>
      <c r="D6" s="301"/>
    </row>
    <row r="7" spans="2:4">
      <c r="B7" s="318" t="s">
        <v>54</v>
      </c>
      <c r="C7" s="315" t="s">
        <v>207</v>
      </c>
      <c r="D7" s="316"/>
    </row>
    <row r="8" spans="2:4">
      <c r="B8" s="318"/>
      <c r="C8" s="313"/>
      <c r="D8" s="314"/>
    </row>
    <row r="9" spans="2:4" ht="204.75" customHeight="1">
      <c r="B9" s="318"/>
      <c r="C9" s="313"/>
      <c r="D9" s="314"/>
    </row>
    <row r="10" spans="2:4">
      <c r="B10" s="296" t="s">
        <v>55</v>
      </c>
      <c r="C10" s="330" t="s">
        <v>208</v>
      </c>
      <c r="D10" s="308"/>
    </row>
    <row r="11" spans="2:4">
      <c r="B11" s="297"/>
      <c r="C11" s="331"/>
      <c r="D11" s="310"/>
    </row>
    <row r="12" spans="2:4">
      <c r="B12" s="298"/>
      <c r="C12" s="332"/>
      <c r="D12" s="333"/>
    </row>
    <row r="13" spans="2:4" ht="16.5" customHeight="1">
      <c r="B13" s="317" t="s">
        <v>56</v>
      </c>
      <c r="C13" s="99" t="s">
        <v>57</v>
      </c>
      <c r="D13" s="99" t="s">
        <v>58</v>
      </c>
    </row>
    <row r="14" spans="2:4" ht="29.25" customHeight="1">
      <c r="B14" s="317"/>
      <c r="C14" s="184" t="s">
        <v>416</v>
      </c>
      <c r="D14" s="184" t="s">
        <v>60</v>
      </c>
    </row>
    <row r="15" spans="2:4" ht="29.25" customHeight="1">
      <c r="B15" s="317"/>
      <c r="C15" s="184" t="s">
        <v>61</v>
      </c>
      <c r="D15" s="184" t="s">
        <v>62</v>
      </c>
    </row>
    <row r="16" spans="2:4" ht="29.25" customHeight="1">
      <c r="B16" s="317"/>
      <c r="C16" s="184" t="s">
        <v>63</v>
      </c>
      <c r="D16" s="184" t="s">
        <v>64</v>
      </c>
    </row>
    <row r="17" spans="2:4" ht="29.25" customHeight="1">
      <c r="B17" s="317"/>
      <c r="C17" s="184" t="s">
        <v>389</v>
      </c>
      <c r="D17" s="184" t="s">
        <v>390</v>
      </c>
    </row>
    <row r="18" spans="2:4">
      <c r="B18" s="311" t="s">
        <v>218</v>
      </c>
      <c r="C18" s="327" t="s">
        <v>240</v>
      </c>
      <c r="D18" s="327"/>
    </row>
    <row r="19" spans="2:4">
      <c r="B19" s="311"/>
      <c r="C19" s="327"/>
      <c r="D19" s="327"/>
    </row>
    <row r="20" spans="2:4">
      <c r="B20" s="311"/>
      <c r="C20" s="327"/>
      <c r="D20" s="327"/>
    </row>
  </sheetData>
  <sheetProtection algorithmName="SHA-512" hashValue="AcGnQDdzPA5LdPY0NBB1JS8xeFDM/aRt4h9N+8iAVIw/7VqWFD3oVmO9yMavmXpCbgp9+KQeBWUcdTJL0sLmDg==" saltValue="b2OvNWjqk2GNO5OdOFa+1A==" spinCount="100000" sheet="1" objects="1" scenarios="1" selectLockedCells="1"/>
  <mergeCells count="10">
    <mergeCell ref="B13:B17"/>
    <mergeCell ref="B18:B20"/>
    <mergeCell ref="C18:D20"/>
    <mergeCell ref="C5:D5"/>
    <mergeCell ref="C6:D6"/>
    <mergeCell ref="B7:B9"/>
    <mergeCell ref="C7:D8"/>
    <mergeCell ref="C9:D9"/>
    <mergeCell ref="B10:B12"/>
    <mergeCell ref="C10:D12"/>
  </mergeCells>
  <phoneticPr fontId="2"/>
  <printOptions horizontalCentered="1"/>
  <pageMargins left="0.70866141732283472" right="0.70866141732283472" top="0.74803149606299213" bottom="0.74803149606299213" header="0.31496062992125984" footer="0.31496062992125984"/>
  <pageSetup paperSize="9" scale="97" fitToHeight="0"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B1:D35"/>
  <sheetViews>
    <sheetView showGridLines="0" showRowColHeaders="0" zoomScaleNormal="100" zoomScaleSheetLayoutView="100" workbookViewId="0"/>
  </sheetViews>
  <sheetFormatPr defaultColWidth="9" defaultRowHeight="13"/>
  <cols>
    <col min="1" max="1" width="1.5" style="98" customWidth="1"/>
    <col min="2" max="2" width="9" style="98"/>
    <col min="3" max="3" width="18.08203125" style="98" customWidth="1"/>
    <col min="4" max="4" width="55.08203125" style="98" customWidth="1"/>
    <col min="5" max="8" width="9" style="98"/>
    <col min="9" max="14" width="9.08203125" style="98" customWidth="1"/>
    <col min="15" max="16384" width="9" style="98"/>
  </cols>
  <sheetData>
    <row r="1" spans="2:4">
      <c r="B1" s="152"/>
    </row>
    <row r="5" spans="2:4" ht="26.25" customHeight="1">
      <c r="B5" s="97" t="str">
        <f ca="1">RIGHT(CELL("filename",B5),LEN(CELL("filename",B5))-FIND("]",CELL("filename",B5)))</f>
        <v>6</v>
      </c>
      <c r="C5" s="312" t="str">
        <f ca="1">VLOOKUP(INT(B5),点検表入力エリア,3,FALSE)</f>
        <v>高効率変圧器の導入</v>
      </c>
      <c r="D5" s="312"/>
    </row>
    <row r="6" spans="2:4">
      <c r="B6" s="186" t="s">
        <v>53</v>
      </c>
      <c r="C6" s="301" t="str">
        <f ca="1">VLOOKUP(INT(B5),点検表入力エリア,2,FALSE)</f>
        <v>受変電</v>
      </c>
      <c r="D6" s="301"/>
    </row>
    <row r="7" spans="2:4">
      <c r="B7" s="318" t="s">
        <v>54</v>
      </c>
      <c r="C7" s="315" t="s">
        <v>209</v>
      </c>
      <c r="D7" s="316"/>
    </row>
    <row r="8" spans="2:4">
      <c r="B8" s="318"/>
      <c r="C8" s="313"/>
      <c r="D8" s="314"/>
    </row>
    <row r="9" spans="2:4">
      <c r="B9" s="296" t="s">
        <v>55</v>
      </c>
      <c r="C9" s="330" t="s">
        <v>210</v>
      </c>
      <c r="D9" s="308"/>
    </row>
    <row r="10" spans="2:4">
      <c r="B10" s="297"/>
      <c r="C10" s="331"/>
      <c r="D10" s="310"/>
    </row>
    <row r="11" spans="2:4">
      <c r="B11" s="298"/>
      <c r="C11" s="332"/>
      <c r="D11" s="333"/>
    </row>
    <row r="12" spans="2:4" ht="16.5" customHeight="1">
      <c r="B12" s="317" t="s">
        <v>56</v>
      </c>
      <c r="C12" s="99" t="s">
        <v>57</v>
      </c>
      <c r="D12" s="99" t="s">
        <v>58</v>
      </c>
    </row>
    <row r="13" spans="2:4" ht="28.5" customHeight="1">
      <c r="B13" s="317"/>
      <c r="C13" s="188" t="s">
        <v>526</v>
      </c>
      <c r="D13" s="188" t="s">
        <v>583</v>
      </c>
    </row>
    <row r="14" spans="2:4" ht="28.5" customHeight="1">
      <c r="B14" s="317"/>
      <c r="C14" s="188" t="s">
        <v>527</v>
      </c>
      <c r="D14" s="188" t="s">
        <v>530</v>
      </c>
    </row>
    <row r="15" spans="2:4" ht="28.5" customHeight="1">
      <c r="B15" s="317"/>
      <c r="C15" s="188" t="s">
        <v>528</v>
      </c>
      <c r="D15" s="188" t="s">
        <v>531</v>
      </c>
    </row>
    <row r="16" spans="2:4" ht="28.5" customHeight="1">
      <c r="B16" s="317"/>
      <c r="C16" s="188" t="s">
        <v>529</v>
      </c>
      <c r="D16" s="188" t="s">
        <v>532</v>
      </c>
    </row>
    <row r="17" spans="2:4" ht="28.5" customHeight="1">
      <c r="B17" s="317"/>
      <c r="C17" s="184" t="s">
        <v>341</v>
      </c>
      <c r="D17" s="184" t="s">
        <v>444</v>
      </c>
    </row>
    <row r="18" spans="2:4">
      <c r="B18" s="311" t="s">
        <v>219</v>
      </c>
      <c r="C18" s="327" t="s">
        <v>241</v>
      </c>
      <c r="D18" s="327"/>
    </row>
    <row r="19" spans="2:4">
      <c r="B19" s="311"/>
      <c r="C19" s="327"/>
      <c r="D19" s="327"/>
    </row>
    <row r="20" spans="2:4">
      <c r="B20" s="311"/>
      <c r="C20" s="327"/>
      <c r="D20" s="327"/>
    </row>
    <row r="21" spans="2:4">
      <c r="B21" s="311"/>
      <c r="C21" s="327"/>
      <c r="D21" s="327"/>
    </row>
    <row r="22" spans="2:4" ht="27.75" customHeight="1">
      <c r="B22" s="156" t="s">
        <v>443</v>
      </c>
      <c r="C22" s="338" t="s">
        <v>589</v>
      </c>
      <c r="D22" s="338"/>
    </row>
    <row r="23" spans="2:4" ht="13.5" customHeight="1">
      <c r="B23" s="156"/>
      <c r="C23" s="338" t="s">
        <v>542</v>
      </c>
      <c r="D23" s="338"/>
    </row>
    <row r="24" spans="2:4">
      <c r="B24" s="156"/>
      <c r="C24" s="338"/>
      <c r="D24" s="338"/>
    </row>
    <row r="26" spans="2:4" ht="13.5" customHeight="1">
      <c r="B26" s="335" t="s">
        <v>533</v>
      </c>
      <c r="C26" s="335"/>
      <c r="D26" s="335"/>
    </row>
    <row r="27" spans="2:4" ht="48.75" customHeight="1">
      <c r="B27" s="189" t="s">
        <v>65</v>
      </c>
      <c r="C27" s="336" t="s">
        <v>66</v>
      </c>
      <c r="D27" s="336"/>
    </row>
    <row r="28" spans="2:4" ht="40.5" customHeight="1">
      <c r="B28" s="339" t="s">
        <v>68</v>
      </c>
      <c r="C28" s="336" t="s">
        <v>343</v>
      </c>
      <c r="D28" s="336"/>
    </row>
    <row r="29" spans="2:4">
      <c r="B29" s="339"/>
      <c r="C29" s="336"/>
      <c r="D29" s="336"/>
    </row>
    <row r="30" spans="2:4" ht="13.5" customHeight="1">
      <c r="B30" s="334"/>
      <c r="C30" s="334"/>
      <c r="D30" s="334"/>
    </row>
    <row r="31" spans="2:4" ht="13.5" customHeight="1">
      <c r="B31" s="335" t="s">
        <v>534</v>
      </c>
      <c r="C31" s="335"/>
      <c r="D31" s="335"/>
    </row>
    <row r="32" spans="2:4" ht="60" customHeight="1">
      <c r="B32" s="189" t="s">
        <v>67</v>
      </c>
      <c r="C32" s="336" t="s">
        <v>344</v>
      </c>
      <c r="D32" s="336"/>
    </row>
    <row r="33" spans="2:4" ht="10.5" customHeight="1">
      <c r="B33" s="334"/>
      <c r="C33" s="334"/>
      <c r="D33" s="334"/>
    </row>
    <row r="34" spans="2:4">
      <c r="B34" s="154" t="s">
        <v>213</v>
      </c>
      <c r="C34" s="337" t="s">
        <v>342</v>
      </c>
      <c r="D34" s="337"/>
    </row>
    <row r="35" spans="2:4">
      <c r="B35" s="155"/>
      <c r="C35" s="337"/>
      <c r="D35" s="337"/>
    </row>
  </sheetData>
  <sheetProtection algorithmName="SHA-512" hashValue="K5BYjfT/s9HRnloctywUq2VSB8vgkyxExC/ikBTn6v4TDPE2MorDwv7zGxhhdli1F+uAVM6ZiloGzp31vfRiZQ==" saltValue="NlT5PndQBDZj1aIClzCzaQ==" spinCount="100000" sheet="1" objects="1" scenarios="1" selectLockedCells="1"/>
  <mergeCells count="20">
    <mergeCell ref="B12:B17"/>
    <mergeCell ref="B18:B21"/>
    <mergeCell ref="C18:D21"/>
    <mergeCell ref="C22:D22"/>
    <mergeCell ref="C5:D5"/>
    <mergeCell ref="C6:D6"/>
    <mergeCell ref="B7:B8"/>
    <mergeCell ref="C7:D8"/>
    <mergeCell ref="B9:B11"/>
    <mergeCell ref="C9:D11"/>
    <mergeCell ref="C23:D24"/>
    <mergeCell ref="B26:D26"/>
    <mergeCell ref="C27:D27"/>
    <mergeCell ref="B28:B29"/>
    <mergeCell ref="C28:D29"/>
    <mergeCell ref="B30:D30"/>
    <mergeCell ref="B31:D31"/>
    <mergeCell ref="C32:D32"/>
    <mergeCell ref="B33:D33"/>
    <mergeCell ref="C34:D35"/>
  </mergeCells>
  <phoneticPr fontId="2"/>
  <printOptions horizontalCentered="1"/>
  <pageMargins left="0.70866141732283472" right="0.70866141732283472" top="0.74803149606299213" bottom="0.74803149606299213" header="0.31496062992125984" footer="0.31496062992125984"/>
  <pageSetup paperSize="9" scale="97" fitToHeight="0"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53</vt:i4>
      </vt:variant>
      <vt:variant>
        <vt:lpstr>名前付き一覧</vt:lpstr>
      </vt:variant>
      <vt:variant>
        <vt:i4>107</vt:i4>
      </vt:variant>
    </vt:vector>
  </HeadingPairs>
  <TitlesOfParts>
    <vt:vector size="160" baseType="lpstr">
      <vt:lpstr>点検シート_第2区分</vt:lpstr>
      <vt:lpstr>点検結果</vt:lpstr>
      <vt:lpstr>データシート</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FALSEの場合</vt:lpstr>
      <vt:lpstr>'1'!Print_Area</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'2'!Print_Area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'3'!Print_Area</vt:lpstr>
      <vt:lpstr>'30'!Print_Area</vt:lpstr>
      <vt:lpstr>'31'!Print_Area</vt:lpstr>
      <vt:lpstr>'32'!Print_Area</vt:lpstr>
      <vt:lpstr>'33'!Print_Area</vt:lpstr>
      <vt:lpstr>'34'!Print_Area</vt:lpstr>
      <vt:lpstr>'35'!Print_Area</vt:lpstr>
      <vt:lpstr>'36'!Print_Area</vt:lpstr>
      <vt:lpstr>'37'!Print_Area</vt:lpstr>
      <vt:lpstr>'38'!Print_Area</vt:lpstr>
      <vt:lpstr>'39'!Print_Area</vt:lpstr>
      <vt:lpstr>'4'!Print_Area</vt:lpstr>
      <vt:lpstr>'40'!Print_Area</vt:lpstr>
      <vt:lpstr>'41'!Print_Area</vt:lpstr>
      <vt:lpstr>'42'!Print_Area</vt:lpstr>
      <vt:lpstr>'43'!Print_Area</vt:lpstr>
      <vt:lpstr>'44'!Print_Area</vt:lpstr>
      <vt:lpstr>'45'!Print_Area</vt:lpstr>
      <vt:lpstr>'46'!Print_Area</vt:lpstr>
      <vt:lpstr>'47'!Print_Area</vt:lpstr>
      <vt:lpstr>'48'!Print_Area</vt:lpstr>
      <vt:lpstr>'49'!Print_Area</vt:lpstr>
      <vt:lpstr>'5'!Print_Area</vt:lpstr>
      <vt:lpstr>'50'!Print_Area</vt:lpstr>
      <vt:lpstr>'6'!Print_Area</vt:lpstr>
      <vt:lpstr>'7'!Print_Area</vt:lpstr>
      <vt:lpstr>'8'!Print_Area</vt:lpstr>
      <vt:lpstr>'9'!Print_Area</vt:lpstr>
      <vt:lpstr>点検シート_第2区分!Print_Area</vt:lpstr>
      <vt:lpstr>点検結果!Print_Area</vt:lpstr>
      <vt:lpstr>点検シート_第2区分!Print_Titles</vt:lpstr>
      <vt:lpstr>TRUEの場合</vt:lpstr>
      <vt:lpstr>対策1</vt:lpstr>
      <vt:lpstr>対策10</vt:lpstr>
      <vt:lpstr>対策11</vt:lpstr>
      <vt:lpstr>対策12</vt:lpstr>
      <vt:lpstr>対策13</vt:lpstr>
      <vt:lpstr>対策14</vt:lpstr>
      <vt:lpstr>対策15</vt:lpstr>
      <vt:lpstr>対策16</vt:lpstr>
      <vt:lpstr>対策17</vt:lpstr>
      <vt:lpstr>対策18</vt:lpstr>
      <vt:lpstr>対策19</vt:lpstr>
      <vt:lpstr>対策2</vt:lpstr>
      <vt:lpstr>対策20</vt:lpstr>
      <vt:lpstr>対策21</vt:lpstr>
      <vt:lpstr>対策22</vt:lpstr>
      <vt:lpstr>対策23</vt:lpstr>
      <vt:lpstr>対策24</vt:lpstr>
      <vt:lpstr>対策25</vt:lpstr>
      <vt:lpstr>対策26</vt:lpstr>
      <vt:lpstr>対策27</vt:lpstr>
      <vt:lpstr>対策28</vt:lpstr>
      <vt:lpstr>対策29</vt:lpstr>
      <vt:lpstr>対策3</vt:lpstr>
      <vt:lpstr>対策30</vt:lpstr>
      <vt:lpstr>対策31</vt:lpstr>
      <vt:lpstr>対策32</vt:lpstr>
      <vt:lpstr>対策33</vt:lpstr>
      <vt:lpstr>対策34</vt:lpstr>
      <vt:lpstr>対策35</vt:lpstr>
      <vt:lpstr>対策36</vt:lpstr>
      <vt:lpstr>対策37</vt:lpstr>
      <vt:lpstr>対策38</vt:lpstr>
      <vt:lpstr>対策39</vt:lpstr>
      <vt:lpstr>対策4</vt:lpstr>
      <vt:lpstr>対策40</vt:lpstr>
      <vt:lpstr>対策41</vt:lpstr>
      <vt:lpstr>対策42</vt:lpstr>
      <vt:lpstr>対策43</vt:lpstr>
      <vt:lpstr>対策44</vt:lpstr>
      <vt:lpstr>対策45</vt:lpstr>
      <vt:lpstr>対策46</vt:lpstr>
      <vt:lpstr>対策47</vt:lpstr>
      <vt:lpstr>対策48</vt:lpstr>
      <vt:lpstr>対策49</vt:lpstr>
      <vt:lpstr>対策5</vt:lpstr>
      <vt:lpstr>対策50</vt:lpstr>
      <vt:lpstr>対策6</vt:lpstr>
      <vt:lpstr>対策7</vt:lpstr>
      <vt:lpstr>対策8</vt:lpstr>
      <vt:lpstr>対策9</vt:lpstr>
      <vt:lpstr>点検シート_第2区分!対策項目</vt:lpstr>
      <vt:lpstr>点検表入力エリア</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淺田 星矢</dc:creator>
  <cp:lastModifiedBy>埼玉県</cp:lastModifiedBy>
  <cp:lastPrinted>2023-05-26T00:40:40Z</cp:lastPrinted>
  <dcterms:created xsi:type="dcterms:W3CDTF">2018-10-15T23:45:13Z</dcterms:created>
  <dcterms:modified xsi:type="dcterms:W3CDTF">2023-05-30T10:25:04Z</dcterms:modified>
</cp:coreProperties>
</file>