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02\Desktop\HP更新\04計算表の作成\"/>
    </mc:Choice>
  </mc:AlternateContent>
  <bookViews>
    <workbookView xWindow="0" yWindow="4155" windowWidth="20505" windowHeight="4065"/>
  </bookViews>
  <sheets>
    <sheet name="逆行列係数表(13-2)" sheetId="78" r:id="rId1"/>
  </sheets>
  <calcPr calcId="162913"/>
</workbook>
</file>

<file path=xl/calcChain.xml><?xml version="1.0" encoding="utf-8"?>
<calcChain xmlns="http://schemas.openxmlformats.org/spreadsheetml/2006/main">
  <c r="J40" i="78" l="1"/>
  <c r="I40" i="78"/>
  <c r="D36" i="78" l="1"/>
  <c r="C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36" i="78" l="1"/>
  <c r="G23" i="78" a="1"/>
  <c r="G32" i="78" l="1"/>
  <c r="G28" i="78"/>
  <c r="G24" i="78"/>
  <c r="G35" i="78"/>
  <c r="G31" i="78"/>
  <c r="G27" i="78"/>
  <c r="G23" i="78"/>
  <c r="G34" i="78"/>
  <c r="G30" i="78"/>
  <c r="G26" i="78"/>
  <c r="G33" i="78"/>
  <c r="G29" i="78"/>
  <c r="G25" i="78"/>
  <c r="H29" i="78" l="1"/>
  <c r="J29" i="78"/>
  <c r="H34" i="78"/>
  <c r="J34" i="78"/>
  <c r="H35" i="78"/>
  <c r="J35" i="78"/>
  <c r="H33" i="78"/>
  <c r="J33" i="78"/>
  <c r="J23" i="78"/>
  <c r="H24" i="78"/>
  <c r="J24" i="78"/>
  <c r="H26" i="78"/>
  <c r="J26" i="78"/>
  <c r="H27" i="78"/>
  <c r="J27" i="78"/>
  <c r="H28" i="78"/>
  <c r="J28" i="78"/>
  <c r="H25" i="78"/>
  <c r="J25" i="78"/>
  <c r="H30" i="78"/>
  <c r="J30" i="78"/>
  <c r="H31" i="78"/>
  <c r="J31" i="78"/>
  <c r="H32" i="78"/>
  <c r="J32" i="78"/>
  <c r="G36" i="78"/>
  <c r="H23" i="78"/>
  <c r="H36" i="78" l="1"/>
  <c r="J36" i="78"/>
  <c r="K40" i="78" s="1"/>
  <c r="L35" i="78" l="1"/>
  <c r="M35" i="78" s="1"/>
  <c r="L31" i="78"/>
  <c r="M31" i="78" s="1"/>
  <c r="L27" i="78"/>
  <c r="M27" i="78" s="1"/>
  <c r="L23" i="78"/>
  <c r="L34" i="78"/>
  <c r="M34" i="78" s="1"/>
  <c r="L30" i="78"/>
  <c r="M30" i="78" s="1"/>
  <c r="L26" i="78"/>
  <c r="M26" i="78" s="1"/>
  <c r="L24" i="78"/>
  <c r="M24" i="78" s="1"/>
  <c r="L33" i="78"/>
  <c r="M33" i="78" s="1"/>
  <c r="L29" i="78"/>
  <c r="M29" i="78" s="1"/>
  <c r="L25" i="78"/>
  <c r="M25" i="78" s="1"/>
  <c r="L32" i="78"/>
  <c r="M32" i="78" s="1"/>
  <c r="L28" i="78"/>
  <c r="M28" i="78" s="1"/>
  <c r="M23" i="78" l="1"/>
  <c r="L36" i="78"/>
  <c r="N23" i="78" l="1" a="1"/>
  <c r="M36" i="78"/>
  <c r="N25" i="78" l="1"/>
  <c r="O25" i="78" s="1"/>
  <c r="N29" i="78"/>
  <c r="O29" i="78" s="1"/>
  <c r="N33" i="78"/>
  <c r="O33" i="78" s="1"/>
  <c r="N26" i="78"/>
  <c r="O26" i="78" s="1"/>
  <c r="N30" i="78"/>
  <c r="O30" i="78" s="1"/>
  <c r="N34" i="78"/>
  <c r="O34" i="78" s="1"/>
  <c r="N23" i="78"/>
  <c r="N27" i="78"/>
  <c r="O27" i="78" s="1"/>
  <c r="N31" i="78"/>
  <c r="O31" i="78" s="1"/>
  <c r="N35" i="78"/>
  <c r="O35" i="78" s="1"/>
  <c r="N24" i="78"/>
  <c r="O24" i="78" s="1"/>
  <c r="N28" i="78"/>
  <c r="O28" i="78" s="1"/>
  <c r="N32" i="78"/>
  <c r="O32" i="78" s="1"/>
  <c r="N36" i="78" l="1"/>
  <c r="O23" i="78"/>
  <c r="O36" i="78" s="1"/>
</calcChain>
</file>

<file path=xl/sharedStrings.xml><?xml version="1.0" encoding="utf-8"?>
<sst xmlns="http://schemas.openxmlformats.org/spreadsheetml/2006/main" count="75" uniqueCount="57">
  <si>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</si>
  <si>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</si>
  <si>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</si>
  <si>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</si>
  <si>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</si>
  <si>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</si>
  <si>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</si>
  <si>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</si>
  <si>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</si>
  <si>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</si>
  <si>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</si>
  <si>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</si>
  <si>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</si>
  <si>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</si>
  <si>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</si>
  <si>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</si>
  <si>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</si>
  <si>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</si>
  <si>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</si>
  <si>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</si>
  <si>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</si>
  <si>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平成２７年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</si>
  <si>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農林漁業</t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</si>
  <si>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</si>
  <si>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</si>
  <si>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 xml:space="preserve"> 行　　　和　</t>
  </si>
  <si>
    <t xml:space="preserve"> 感応度係数　</t>
  </si>
  <si>
    <r>
      <t>逆行列係数表(13部門)　{Ｉ－(I-M)A}</t>
    </r>
    <r>
      <rPr>
        <vertAlign val="superscript"/>
        <sz val="11"/>
        <rFont val="ＭＳ Ｐゴシック"/>
        <family val="3"/>
        <charset val="128"/>
      </rPr>
      <t>－１</t>
    </r>
    <rPh sb="0" eb="3">
      <t>ギャクギョウレツ</t>
    </rPh>
    <rPh sb="3" eb="5">
      <t>ケイスウ</t>
    </rPh>
    <rPh sb="9" eb="11">
      <t>ブモン</t>
    </rPh>
    <phoneticPr fontId="21"/>
  </si>
  <si>
    <t>Input Output Tables</t>
    <phoneticPr fontId="21"/>
  </si>
  <si>
    <t>Inverse Matrix Coeffients (Producers' Prices)</t>
  </si>
  <si>
    <t>最終需要</t>
    <rPh sb="0" eb="2">
      <t>サイシュウ</t>
    </rPh>
    <rPh sb="2" eb="4">
      <t>ジュヨウ</t>
    </rPh>
    <phoneticPr fontId="21"/>
  </si>
  <si>
    <t>移輸出</t>
    <rPh sb="0" eb="1">
      <t>イ</t>
    </rPh>
    <rPh sb="1" eb="3">
      <t>ユシュツ</t>
    </rPh>
    <phoneticPr fontId="21"/>
  </si>
  <si>
    <t>自給率</t>
    <rPh sb="0" eb="3">
      <t>ジキュウリツ</t>
    </rPh>
    <phoneticPr fontId="21"/>
  </si>
  <si>
    <t>直接効果額</t>
    <rPh sb="0" eb="2">
      <t>チョクセツ</t>
    </rPh>
    <rPh sb="2" eb="4">
      <t>コウカ</t>
    </rPh>
    <rPh sb="4" eb="5">
      <t>ガク</t>
    </rPh>
    <phoneticPr fontId="21"/>
  </si>
  <si>
    <t>直接効果＋</t>
    <rPh sb="0" eb="2">
      <t>チョクセツ</t>
    </rPh>
    <rPh sb="2" eb="4">
      <t>コウカ</t>
    </rPh>
    <phoneticPr fontId="21"/>
  </si>
  <si>
    <t>第１次</t>
    <phoneticPr fontId="21"/>
  </si>
  <si>
    <t>増加額</t>
    <rPh sb="0" eb="3">
      <t>ゾウカガク</t>
    </rPh>
    <phoneticPr fontId="21"/>
  </si>
  <si>
    <t>第１次間接効果</t>
    <rPh sb="0" eb="1">
      <t>ダイ</t>
    </rPh>
    <rPh sb="2" eb="3">
      <t>ジ</t>
    </rPh>
    <rPh sb="3" eb="5">
      <t>カンセツ</t>
    </rPh>
    <rPh sb="5" eb="7">
      <t>コウカ</t>
    </rPh>
    <phoneticPr fontId="21"/>
  </si>
  <si>
    <t>間接効果</t>
    <rPh sb="0" eb="2">
      <t>カンセツ</t>
    </rPh>
    <rPh sb="2" eb="4">
      <t>コウカ</t>
    </rPh>
    <phoneticPr fontId="21"/>
  </si>
  <si>
    <t>合計</t>
    <rPh sb="0" eb="2">
      <t>ゴウケイ</t>
    </rPh>
    <phoneticPr fontId="21"/>
  </si>
  <si>
    <t>農林漁業　　　　　</t>
    <rPh sb="2" eb="3">
      <t>ギョ</t>
    </rPh>
    <phoneticPr fontId="18"/>
  </si>
  <si>
    <t>所得率</t>
    <rPh sb="0" eb="2">
      <t>ショトク</t>
    </rPh>
    <rPh sb="2" eb="3">
      <t>リツ</t>
    </rPh>
    <phoneticPr fontId="18"/>
  </si>
  <si>
    <t>所得増加額</t>
    <rPh sb="0" eb="2">
      <t>ショトク</t>
    </rPh>
    <rPh sb="2" eb="4">
      <t>ゾウカ</t>
    </rPh>
    <rPh sb="4" eb="5">
      <t>ガク</t>
    </rPh>
    <phoneticPr fontId="18"/>
  </si>
  <si>
    <t>民間消費支出構成比</t>
    <rPh sb="0" eb="2">
      <t>ミンカン</t>
    </rPh>
    <rPh sb="2" eb="4">
      <t>ショウヒ</t>
    </rPh>
    <rPh sb="4" eb="6">
      <t>シシュツ</t>
    </rPh>
    <rPh sb="6" eb="9">
      <t>コウセイヒ</t>
    </rPh>
    <phoneticPr fontId="18"/>
  </si>
  <si>
    <t>消費増加額</t>
    <rPh sb="0" eb="2">
      <t>ショウヒ</t>
    </rPh>
    <rPh sb="2" eb="4">
      <t>ゾウカ</t>
    </rPh>
    <rPh sb="4" eb="5">
      <t>ガク</t>
    </rPh>
    <phoneticPr fontId="18"/>
  </si>
  <si>
    <t>（県内生産分）</t>
    <rPh sb="1" eb="2">
      <t>ケン</t>
    </rPh>
    <rPh sb="2" eb="3">
      <t>ナイ</t>
    </rPh>
    <rPh sb="3" eb="5">
      <t>セイサン</t>
    </rPh>
    <rPh sb="5" eb="6">
      <t>ブン</t>
    </rPh>
    <phoneticPr fontId="18"/>
  </si>
  <si>
    <t>第２次間接効果</t>
    <rPh sb="0" eb="1">
      <t>ダイ</t>
    </rPh>
    <rPh sb="2" eb="3">
      <t>ジ</t>
    </rPh>
    <rPh sb="3" eb="5">
      <t>カンセツ</t>
    </rPh>
    <rPh sb="5" eb="7">
      <t>コウカ</t>
    </rPh>
    <phoneticPr fontId="18"/>
  </si>
  <si>
    <t>総合効果</t>
    <rPh sb="0" eb="2">
      <t>ソウゴウ</t>
    </rPh>
    <rPh sb="2" eb="4">
      <t>コウカ</t>
    </rPh>
    <phoneticPr fontId="18"/>
  </si>
  <si>
    <t>県民所得係数</t>
    <rPh sb="0" eb="2">
      <t>ケンミン</t>
    </rPh>
    <rPh sb="2" eb="4">
      <t>ショトク</t>
    </rPh>
    <rPh sb="4" eb="6">
      <t>ケイスウ</t>
    </rPh>
    <phoneticPr fontId="18"/>
  </si>
  <si>
    <t>消費転換係数</t>
    <rPh sb="0" eb="2">
      <t>ショウヒ</t>
    </rPh>
    <rPh sb="2" eb="4">
      <t>テンカン</t>
    </rPh>
    <rPh sb="4" eb="6">
      <t>ケイスウ</t>
    </rPh>
    <phoneticPr fontId="18"/>
  </si>
  <si>
    <t>消費増加額</t>
    <rPh sb="0" eb="2">
      <t>ショウヒ</t>
    </rPh>
    <rPh sb="2" eb="4">
      <t>ゾウカ</t>
    </rPh>
    <rPh sb="4" eb="5">
      <t>ガク</t>
    </rPh>
    <phoneticPr fontId="18"/>
  </si>
  <si>
    <t>G列×I列</t>
    <rPh sb="1" eb="2">
      <t>レツ</t>
    </rPh>
    <rPh sb="4" eb="5">
      <t>レツ</t>
    </rPh>
    <phoneticPr fontId="18"/>
  </si>
  <si>
    <t>K40×K列</t>
    <rPh sb="5" eb="6">
      <t>レツ</t>
    </rPh>
    <phoneticPr fontId="18"/>
  </si>
  <si>
    <t>L列×自給率</t>
    <rPh sb="1" eb="2">
      <t>レツ</t>
    </rPh>
    <rPh sb="3" eb="6">
      <t>ジキュウリツ</t>
    </rPh>
    <phoneticPr fontId="18"/>
  </si>
  <si>
    <t>逆行列×M列</t>
    <rPh sb="0" eb="3">
      <t>ギャクギョウレツ</t>
    </rPh>
    <rPh sb="5" eb="6">
      <t>レツ</t>
    </rPh>
    <phoneticPr fontId="18"/>
  </si>
  <si>
    <t>G列＋N列</t>
    <rPh sb="1" eb="2">
      <t>レツ</t>
    </rPh>
    <rPh sb="4" eb="5">
      <t>レツ</t>
    </rPh>
    <phoneticPr fontId="18"/>
  </si>
  <si>
    <t>J36×県民所得係数×消費転換係数</t>
    <rPh sb="4" eb="6">
      <t>ケンミン</t>
    </rPh>
    <rPh sb="6" eb="8">
      <t>ショトク</t>
    </rPh>
    <rPh sb="8" eb="10">
      <t>ケイスウ</t>
    </rPh>
    <rPh sb="11" eb="13">
      <t>ショウヒ</t>
    </rPh>
    <rPh sb="13" eb="15">
      <t>テンカン</t>
    </rPh>
    <rPh sb="15" eb="17">
      <t>ケイスウ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</si>
</sst>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#,##0.000000;[Red]\-#,##0.000000"/>
    <numFmt numFmtId="178" formatCode="#,##0.00000000_ ;[Red]\-#,##0.00000000\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19" fillId="0" borderId="0"/>
  </cellStyleXfs>
  <cellXfs count="117">
    <xf numFmtId="0" fontId="0" fillId="0" borderId="0" xfId="0">
      <alignment vertical="center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top" shrinkToFit="1"/>
    </xf>
    <xf numFmtId="0" fontId="0" fillId="0" borderId="28" xfId="0" applyFont="1" applyFill="1" applyBorder="1" applyAlignment="1">
      <alignment vertical="top"/>
    </xf>
    <xf numFmtId="176" fontId="0" fillId="0" borderId="30" xfId="0" applyNumberFormat="1" applyFont="1" applyFill="1" applyBorder="1" applyAlignment="1">
      <alignment horizontal="center" vertical="top" shrinkToFit="1"/>
    </xf>
    <xf numFmtId="0" fontId="0" fillId="0" borderId="31" xfId="0" applyFont="1" applyFill="1" applyBorder="1" applyAlignment="1">
      <alignment vertical="top" shrinkToFit="1"/>
    </xf>
    <xf numFmtId="176" fontId="0" fillId="0" borderId="32" xfId="0" applyNumberFormat="1" applyFont="1" applyFill="1" applyBorder="1" applyAlignment="1">
      <alignment horizontal="center" vertical="top" shrinkToFit="1"/>
    </xf>
    <xf numFmtId="176" fontId="0" fillId="0" borderId="34" xfId="0" applyNumberFormat="1" applyFont="1" applyFill="1" applyBorder="1" applyAlignment="1">
      <alignment horizontal="center" vertical="top" shrinkToFit="1"/>
    </xf>
    <xf numFmtId="176" fontId="22" fillId="0" borderId="32" xfId="0" applyNumberFormat="1" applyFont="1" applyFill="1" applyBorder="1" applyAlignment="1">
      <alignment horizontal="center" vertical="top" shrinkToFit="1"/>
    </xf>
    <xf numFmtId="0" fontId="22" fillId="0" borderId="33" xfId="0" applyFont="1" applyFill="1" applyBorder="1" applyAlignment="1">
      <alignment vertical="top" shrinkToFit="1"/>
    </xf>
    <xf numFmtId="0" fontId="0" fillId="0" borderId="33" xfId="0" applyFill="1" applyBorder="1" applyAlignment="1">
      <alignment vertical="top" shrinkToFit="1"/>
    </xf>
    <xf numFmtId="0" fontId="0" fillId="0" borderId="31" xfId="0" applyFill="1" applyBorder="1" applyAlignment="1">
      <alignment vertical="top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>
      <alignment horizontal="center" vertical="center" shrinkToFit="1"/>
    </xf>
    <xf numFmtId="0" fontId="0" fillId="0" borderId="35" xfId="0" applyFill="1" applyBorder="1" applyAlignment="1">
      <alignment vertical="top" shrinkToFit="1"/>
    </xf>
    <xf numFmtId="176" fontId="0" fillId="0" borderId="21" xfId="0" applyNumberFormat="1" applyFont="1" applyFill="1" applyBorder="1" applyAlignment="1">
      <alignment horizontal="center" vertical="top" shrinkToFit="1"/>
    </xf>
    <xf numFmtId="176" fontId="0" fillId="0" borderId="19" xfId="0" applyNumberFormat="1" applyFont="1" applyFill="1" applyBorder="1" applyAlignment="1">
      <alignment horizontal="center" vertical="top" shrinkToFit="1"/>
    </xf>
    <xf numFmtId="176" fontId="0" fillId="0" borderId="20" xfId="0" applyNumberFormat="1" applyFont="1" applyFill="1" applyBorder="1" applyAlignment="1">
      <alignment horizontal="center" vertical="top" shrinkToFit="1"/>
    </xf>
    <xf numFmtId="49" fontId="0" fillId="0" borderId="23" xfId="0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top" shrinkToFit="1"/>
    </xf>
    <xf numFmtId="0" fontId="25" fillId="0" borderId="45" xfId="50" applyFont="1" applyFill="1" applyBorder="1" applyAlignment="1">
      <alignment horizontal="distributed"/>
    </xf>
    <xf numFmtId="0" fontId="0" fillId="0" borderId="23" xfId="0" applyFont="1" applyFill="1" applyBorder="1" applyAlignment="1">
      <alignment horizontal="center" vertical="top" shrinkToFit="1"/>
    </xf>
    <xf numFmtId="0" fontId="25" fillId="0" borderId="37" xfId="50" applyFont="1" applyFill="1" applyBorder="1" applyAlignment="1">
      <alignment horizontal="distributed"/>
    </xf>
    <xf numFmtId="177" fontId="0" fillId="0" borderId="36" xfId="47" applyNumberFormat="1" applyFont="1" applyFill="1" applyBorder="1" applyAlignment="1">
      <alignment horizontal="center" vertical="center"/>
    </xf>
    <xf numFmtId="177" fontId="0" fillId="0" borderId="41" xfId="47" applyNumberFormat="1" applyFont="1" applyFill="1" applyBorder="1" applyAlignment="1">
      <alignment horizontal="center" vertical="center"/>
    </xf>
    <xf numFmtId="177" fontId="0" fillId="0" borderId="43" xfId="47" applyNumberFormat="1" applyFont="1" applyFill="1" applyBorder="1" applyAlignment="1">
      <alignment horizontal="center" vertical="center"/>
    </xf>
    <xf numFmtId="177" fontId="0" fillId="0" borderId="42" xfId="47" applyNumberFormat="1" applyFont="1" applyFill="1" applyBorder="1" applyAlignment="1">
      <alignment horizontal="center" vertical="center"/>
    </xf>
    <xf numFmtId="177" fontId="0" fillId="0" borderId="37" xfId="47" applyNumberFormat="1" applyFont="1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22" xfId="0" applyFill="1" applyBorder="1">
      <alignment vertical="center"/>
    </xf>
    <xf numFmtId="0" fontId="25" fillId="0" borderId="51" xfId="50" applyFont="1" applyFill="1" applyBorder="1" applyAlignment="1">
      <alignment horizontal="center" vertical="center" wrapText="1"/>
    </xf>
    <xf numFmtId="0" fontId="25" fillId="0" borderId="27" xfId="50" applyFont="1" applyFill="1" applyBorder="1" applyAlignment="1">
      <alignment horizontal="center" vertical="center" wrapText="1"/>
    </xf>
    <xf numFmtId="177" fontId="0" fillId="0" borderId="50" xfId="47" applyNumberFormat="1" applyFont="1" applyFill="1" applyBorder="1" applyAlignment="1">
      <alignment horizontal="center" vertical="center"/>
    </xf>
    <xf numFmtId="177" fontId="0" fillId="0" borderId="22" xfId="47" applyNumberFormat="1" applyFont="1" applyFill="1" applyBorder="1" applyAlignment="1">
      <alignment horizontal="center" vertical="center"/>
    </xf>
    <xf numFmtId="177" fontId="0" fillId="0" borderId="52" xfId="47" applyNumberFormat="1" applyFont="1" applyFill="1" applyBorder="1" applyAlignment="1">
      <alignment horizontal="center" vertical="center"/>
    </xf>
    <xf numFmtId="177" fontId="0" fillId="0" borderId="38" xfId="47" applyNumberFormat="1" applyFont="1" applyFill="1" applyBorder="1" applyAlignment="1">
      <alignment horizontal="center" vertical="center"/>
    </xf>
    <xf numFmtId="177" fontId="0" fillId="0" borderId="53" xfId="47" applyNumberFormat="1" applyFont="1" applyFill="1" applyBorder="1" applyAlignment="1">
      <alignment horizontal="center" vertical="center"/>
    </xf>
    <xf numFmtId="177" fontId="0" fillId="0" borderId="39" xfId="47" applyNumberFormat="1" applyFont="1" applyFill="1" applyBorder="1" applyAlignment="1">
      <alignment horizontal="center" vertical="center"/>
    </xf>
    <xf numFmtId="177" fontId="0" fillId="0" borderId="54" xfId="47" applyNumberFormat="1" applyFont="1" applyFill="1" applyBorder="1" applyAlignment="1">
      <alignment horizontal="center" vertical="center"/>
    </xf>
    <xf numFmtId="177" fontId="0" fillId="0" borderId="40" xfId="47" applyNumberFormat="1" applyFont="1" applyFill="1" applyBorder="1" applyAlignment="1">
      <alignment horizontal="center" vertical="center"/>
    </xf>
    <xf numFmtId="177" fontId="0" fillId="0" borderId="51" xfId="47" applyNumberFormat="1" applyFont="1" applyFill="1" applyBorder="1" applyAlignment="1">
      <alignment horizontal="center" vertical="center"/>
    </xf>
    <xf numFmtId="177" fontId="0" fillId="0" borderId="27" xfId="47" applyNumberFormat="1" applyFont="1" applyFill="1" applyBorder="1" applyAlignment="1">
      <alignment horizontal="center" vertical="center"/>
    </xf>
    <xf numFmtId="177" fontId="0" fillId="0" borderId="44" xfId="47" applyNumberFormat="1" applyFont="1" applyFill="1" applyBorder="1" applyAlignment="1">
      <alignment horizontal="center" vertical="center"/>
    </xf>
    <xf numFmtId="177" fontId="0" fillId="0" borderId="46" xfId="47" applyNumberFormat="1" applyFont="1" applyFill="1" applyBorder="1" applyAlignment="1">
      <alignment horizontal="center" vertical="center"/>
    </xf>
    <xf numFmtId="177" fontId="0" fillId="0" borderId="47" xfId="47" applyNumberFormat="1" applyFont="1" applyFill="1" applyBorder="1" applyAlignment="1">
      <alignment horizontal="center" vertical="center"/>
    </xf>
    <xf numFmtId="177" fontId="0" fillId="0" borderId="48" xfId="47" applyNumberFormat="1" applyFont="1" applyFill="1" applyBorder="1" applyAlignment="1">
      <alignment horizontal="center" vertical="center"/>
    </xf>
    <xf numFmtId="177" fontId="0" fillId="0" borderId="45" xfId="47" applyNumberFormat="1" applyFont="1" applyFill="1" applyBorder="1" applyAlignment="1">
      <alignment horizontal="center" vertical="center"/>
    </xf>
    <xf numFmtId="177" fontId="0" fillId="0" borderId="49" xfId="47" applyNumberFormat="1" applyFont="1" applyFill="1" applyBorder="1" applyAlignment="1">
      <alignment horizontal="center" vertical="center"/>
    </xf>
    <xf numFmtId="177" fontId="0" fillId="0" borderId="0" xfId="47" applyNumberFormat="1" applyFont="1" applyFill="1" applyBorder="1" applyAlignment="1">
      <alignment horizontal="center" vertical="center"/>
    </xf>
    <xf numFmtId="177" fontId="0" fillId="0" borderId="18" xfId="47" applyNumberFormat="1" applyFont="1" applyFill="1" applyBorder="1" applyAlignment="1">
      <alignment horizontal="center" vertical="center"/>
    </xf>
    <xf numFmtId="177" fontId="0" fillId="0" borderId="21" xfId="47" applyNumberFormat="1" applyFont="1" applyFill="1" applyBorder="1" applyAlignment="1">
      <alignment horizontal="center" vertical="center"/>
    </xf>
    <xf numFmtId="177" fontId="0" fillId="0" borderId="19" xfId="47" applyNumberFormat="1" applyFont="1" applyFill="1" applyBorder="1" applyAlignment="1">
      <alignment horizontal="center" vertical="center"/>
    </xf>
    <xf numFmtId="177" fontId="0" fillId="0" borderId="20" xfId="47" applyNumberFormat="1" applyFont="1" applyFill="1" applyBorder="1" applyAlignment="1">
      <alignment horizontal="center" vertical="center"/>
    </xf>
    <xf numFmtId="177" fontId="0" fillId="0" borderId="30" xfId="47" applyNumberFormat="1" applyFont="1" applyFill="1" applyBorder="1" applyAlignment="1">
      <alignment horizontal="center" vertical="center"/>
    </xf>
    <xf numFmtId="177" fontId="0" fillId="0" borderId="11" xfId="47" applyNumberFormat="1" applyFont="1" applyFill="1" applyBorder="1" applyAlignment="1">
      <alignment horizontal="center" vertical="center"/>
    </xf>
    <xf numFmtId="177" fontId="0" fillId="0" borderId="13" xfId="47" applyNumberFormat="1" applyFont="1" applyFill="1" applyBorder="1" applyAlignment="1">
      <alignment horizontal="center" vertical="center"/>
    </xf>
    <xf numFmtId="177" fontId="0" fillId="0" borderId="32" xfId="47" applyNumberFormat="1" applyFont="1" applyFill="1" applyBorder="1" applyAlignment="1">
      <alignment horizontal="center" vertical="center"/>
    </xf>
    <xf numFmtId="177" fontId="0" fillId="0" borderId="17" xfId="47" applyNumberFormat="1" applyFont="1" applyFill="1" applyBorder="1" applyAlignment="1">
      <alignment horizontal="center" vertical="center"/>
    </xf>
    <xf numFmtId="177" fontId="0" fillId="0" borderId="15" xfId="47" applyNumberFormat="1" applyFont="1" applyFill="1" applyBorder="1" applyAlignment="1">
      <alignment horizontal="center" vertical="center"/>
    </xf>
    <xf numFmtId="177" fontId="0" fillId="0" borderId="14" xfId="47" applyNumberFormat="1" applyFont="1" applyFill="1" applyBorder="1" applyAlignment="1">
      <alignment horizontal="center" vertical="center"/>
    </xf>
    <xf numFmtId="177" fontId="0" fillId="0" borderId="34" xfId="47" applyNumberFormat="1" applyFont="1" applyFill="1" applyBorder="1" applyAlignment="1">
      <alignment horizontal="center" vertical="center"/>
    </xf>
    <xf numFmtId="177" fontId="0" fillId="0" borderId="16" xfId="47" applyNumberFormat="1" applyFont="1" applyFill="1" applyBorder="1" applyAlignment="1">
      <alignment horizontal="center" vertical="center"/>
    </xf>
    <xf numFmtId="177" fontId="0" fillId="0" borderId="10" xfId="47" applyNumberFormat="1" applyFont="1" applyFill="1" applyBorder="1" applyAlignment="1">
      <alignment horizontal="center" vertical="center"/>
    </xf>
    <xf numFmtId="177" fontId="0" fillId="0" borderId="12" xfId="47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 shrinkToFit="1"/>
    </xf>
    <xf numFmtId="49" fontId="0" fillId="0" borderId="28" xfId="0" applyNumberFormat="1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29" xfId="0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6" fontId="22" fillId="0" borderId="23" xfId="0" applyNumberFormat="1" applyFont="1" applyFill="1" applyBorder="1" applyAlignment="1">
      <alignment horizontal="center" vertical="top" shrinkToFit="1"/>
    </xf>
    <xf numFmtId="0" fontId="22" fillId="0" borderId="29" xfId="0" applyFont="1" applyFill="1" applyBorder="1" applyAlignment="1">
      <alignment vertical="top" shrinkToFit="1"/>
    </xf>
    <xf numFmtId="49" fontId="22" fillId="0" borderId="44" xfId="0" applyNumberFormat="1" applyFont="1" applyFill="1" applyBorder="1" applyAlignment="1">
      <alignment horizontal="center" vertical="top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/>
    </xf>
    <xf numFmtId="0" fontId="0" fillId="0" borderId="60" xfId="0" applyFill="1" applyBorder="1">
      <alignment vertical="center"/>
    </xf>
    <xf numFmtId="0" fontId="0" fillId="0" borderId="60" xfId="0" applyFill="1" applyBorder="1" applyAlignment="1">
      <alignment horizontal="center" vertical="center"/>
    </xf>
    <xf numFmtId="177" fontId="0" fillId="0" borderId="60" xfId="47" applyNumberFormat="1" applyFont="1" applyFill="1" applyBorder="1">
      <alignment vertical="center"/>
    </xf>
    <xf numFmtId="0" fontId="0" fillId="0" borderId="49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wrapText="1" shrinkToFit="1"/>
    </xf>
    <xf numFmtId="0" fontId="19" fillId="0" borderId="45" xfId="50" applyNumberFormat="1" applyFont="1" applyBorder="1" applyAlignment="1">
      <alignment vertical="center"/>
    </xf>
    <xf numFmtId="178" fontId="19" fillId="0" borderId="45" xfId="50" applyNumberFormat="1" applyFont="1" applyBorder="1" applyAlignment="1">
      <alignment vertical="center"/>
    </xf>
    <xf numFmtId="177" fontId="19" fillId="0" borderId="45" xfId="47" applyNumberFormat="1" applyFont="1" applyBorder="1" applyAlignment="1">
      <alignment vertical="center"/>
    </xf>
    <xf numFmtId="178" fontId="26" fillId="0" borderId="31" xfId="0" applyNumberFormat="1" applyFont="1" applyBorder="1" applyAlignment="1">
      <alignment vertical="center"/>
    </xf>
    <xf numFmtId="177" fontId="26" fillId="0" borderId="55" xfId="47" applyNumberFormat="1" applyFont="1" applyFill="1" applyBorder="1">
      <alignment vertical="center"/>
    </xf>
    <xf numFmtId="177" fontId="26" fillId="0" borderId="31" xfId="47" applyNumberFormat="1" applyFont="1" applyBorder="1" applyAlignment="1">
      <alignment vertical="center"/>
    </xf>
    <xf numFmtId="177" fontId="26" fillId="0" borderId="57" xfId="47" applyNumberFormat="1" applyFont="1" applyFill="1" applyBorder="1">
      <alignment vertical="center"/>
    </xf>
    <xf numFmtId="178" fontId="26" fillId="0" borderId="33" xfId="0" applyNumberFormat="1" applyFont="1" applyBorder="1" applyAlignment="1">
      <alignment vertical="center"/>
    </xf>
    <xf numFmtId="177" fontId="26" fillId="0" borderId="33" xfId="47" applyNumberFormat="1" applyFont="1" applyBorder="1" applyAlignment="1">
      <alignment vertical="center"/>
    </xf>
    <xf numFmtId="178" fontId="26" fillId="0" borderId="35" xfId="0" applyNumberFormat="1" applyFont="1" applyBorder="1" applyAlignment="1">
      <alignment vertical="center"/>
    </xf>
    <xf numFmtId="177" fontId="26" fillId="0" borderId="58" xfId="47" applyNumberFormat="1" applyFont="1" applyFill="1" applyBorder="1">
      <alignment vertical="center"/>
    </xf>
    <xf numFmtId="177" fontId="26" fillId="0" borderId="35" xfId="47" applyNumberFormat="1" applyFont="1" applyBorder="1" applyAlignment="1">
      <alignment vertical="center"/>
    </xf>
    <xf numFmtId="177" fontId="26" fillId="0" borderId="59" xfId="47" applyNumberFormat="1" applyFont="1" applyFill="1" applyBorder="1">
      <alignment vertical="center"/>
    </xf>
    <xf numFmtId="177" fontId="26" fillId="0" borderId="56" xfId="47" applyNumberFormat="1" applyFont="1" applyFill="1" applyBorder="1">
      <alignment vertical="center"/>
    </xf>
    <xf numFmtId="38" fontId="0" fillId="0" borderId="60" xfId="47" applyFont="1" applyFill="1" applyBorder="1">
      <alignment vertical="center"/>
    </xf>
    <xf numFmtId="38" fontId="26" fillId="0" borderId="31" xfId="47" applyFont="1" applyBorder="1" applyAlignment="1">
      <alignment vertical="center"/>
    </xf>
    <xf numFmtId="38" fontId="26" fillId="0" borderId="33" xfId="47" applyFont="1" applyBorder="1" applyAlignment="1">
      <alignment vertical="center"/>
    </xf>
    <xf numFmtId="38" fontId="26" fillId="0" borderId="35" xfId="47" applyFont="1" applyBorder="1" applyAlignment="1">
      <alignment vertical="center"/>
    </xf>
    <xf numFmtId="38" fontId="19" fillId="0" borderId="45" xfId="47" applyFont="1" applyBorder="1" applyAlignment="1">
      <alignment vertical="center"/>
    </xf>
    <xf numFmtId="0" fontId="0" fillId="0" borderId="0" xfId="0" applyFont="1" applyFill="1" applyBorder="1" applyAlignment="1">
      <alignment horizontal="center" vertical="top" shrinkToFi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7" fillId="0" borderId="0" xfId="0" applyFont="1" applyFill="1" applyAlignment="1">
      <alignment horizontal="center"/>
    </xf>
    <xf numFmtId="0" fontId="14" fillId="0" borderId="0" xfId="0" applyFont="1" applyFill="1" applyAlignment="1"/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標準_VBA版下出力システム（逆行列表(３種共通)・小分類）" xfId="50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452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D24" sqref="D24"/>
    </sheetView>
  </sheetViews>
  <sheetFormatPr defaultRowHeight="13.5"/>
  <cols>
    <col min="1" max="1" width="3.5" style="4" bestFit="1" customWidth="1"/>
    <col min="2" max="2" width="27.75" style="4" customWidth="1"/>
    <col min="3" max="17" width="12.625" style="5" customWidth="1"/>
    <col min="18" max="16384" width="9" style="5"/>
  </cols>
  <sheetData>
    <row r="1" spans="1:17">
      <c r="A1" s="3" t="s">
        <v>21</v>
      </c>
      <c r="C1" s="3" t="s">
        <v>28</v>
      </c>
    </row>
    <row r="2" spans="1:17" ht="16.5" thickBot="1">
      <c r="A2" s="4" t="s">
        <v>27</v>
      </c>
      <c r="C2" s="3" t="s">
        <v>29</v>
      </c>
    </row>
    <row r="3" spans="1:17">
      <c r="A3" s="17"/>
      <c r="B3" s="18"/>
      <c r="C3" s="7">
        <v>1</v>
      </c>
      <c r="D3" s="20">
        <v>2</v>
      </c>
      <c r="E3" s="20">
        <v>3</v>
      </c>
      <c r="F3" s="20">
        <v>4</v>
      </c>
      <c r="G3" s="21">
        <v>5</v>
      </c>
      <c r="H3" s="22">
        <v>6</v>
      </c>
      <c r="I3" s="20">
        <v>7</v>
      </c>
      <c r="J3" s="20">
        <v>8</v>
      </c>
      <c r="K3" s="20">
        <v>9</v>
      </c>
      <c r="L3" s="21">
        <v>10</v>
      </c>
      <c r="M3" s="22">
        <v>11</v>
      </c>
      <c r="N3" s="20">
        <v>12</v>
      </c>
      <c r="O3" s="21">
        <v>13</v>
      </c>
      <c r="P3" s="38"/>
      <c r="Q3" s="39"/>
    </row>
    <row r="4" spans="1:17" ht="13.5" customHeight="1" thickBot="1">
      <c r="A4" s="23"/>
      <c r="B4" s="24"/>
      <c r="C4" s="25" t="s">
        <v>22</v>
      </c>
      <c r="D4" s="26" t="s">
        <v>0</v>
      </c>
      <c r="E4" s="26" t="s">
        <v>1</v>
      </c>
      <c r="F4" s="26" t="s">
        <v>2</v>
      </c>
      <c r="G4" s="6" t="s">
        <v>3</v>
      </c>
      <c r="H4" s="27" t="s">
        <v>4</v>
      </c>
      <c r="I4" s="26" t="s">
        <v>5</v>
      </c>
      <c r="J4" s="26" t="s">
        <v>6</v>
      </c>
      <c r="K4" s="26" t="s">
        <v>7</v>
      </c>
      <c r="L4" s="28" t="s">
        <v>8</v>
      </c>
      <c r="M4" s="27" t="s">
        <v>9</v>
      </c>
      <c r="N4" s="26" t="s">
        <v>10</v>
      </c>
      <c r="O4" s="28" t="s">
        <v>11</v>
      </c>
      <c r="P4" s="40" t="s">
        <v>25</v>
      </c>
      <c r="Q4" s="41" t="s">
        <v>26</v>
      </c>
    </row>
    <row r="5" spans="1:17">
      <c r="A5" s="7">
        <v>1</v>
      </c>
      <c r="B5" s="8" t="s">
        <v>22</v>
      </c>
      <c r="C5" s="59">
        <v>1.0200466240254678</v>
      </c>
      <c r="D5" s="60">
        <v>1.9187037490092556E-4</v>
      </c>
      <c r="E5" s="60">
        <v>4.7141828922192515E-3</v>
      </c>
      <c r="F5" s="60">
        <v>5.7240473083108574E-4</v>
      </c>
      <c r="G5" s="61">
        <v>2.5599375700940155E-4</v>
      </c>
      <c r="H5" s="62">
        <v>1.9187910987484137E-4</v>
      </c>
      <c r="I5" s="60">
        <v>1.968182328439917E-4</v>
      </c>
      <c r="J5" s="60">
        <v>4.7199449158373255E-5</v>
      </c>
      <c r="K5" s="60">
        <v>3.0334095988251828E-4</v>
      </c>
      <c r="L5" s="61">
        <v>2.5468940330176026E-4</v>
      </c>
      <c r="M5" s="62">
        <v>1.6657168279095807E-4</v>
      </c>
      <c r="N5" s="60">
        <v>1.6671709159657082E-3</v>
      </c>
      <c r="O5" s="61">
        <v>1.8412913587735724E-4</v>
      </c>
      <c r="P5" s="42">
        <v>1.028792874670124</v>
      </c>
      <c r="Q5" s="43">
        <v>0.81339309715393715</v>
      </c>
    </row>
    <row r="6" spans="1:17">
      <c r="A6" s="9">
        <v>2</v>
      </c>
      <c r="B6" s="10" t="s">
        <v>12</v>
      </c>
      <c r="C6" s="63">
        <v>7.6644240370130545E-5</v>
      </c>
      <c r="D6" s="58">
        <v>1.0003374475952065</v>
      </c>
      <c r="E6" s="58">
        <v>4.8795390985636533E-4</v>
      </c>
      <c r="F6" s="58">
        <v>3.3236625245785731E-4</v>
      </c>
      <c r="G6" s="64">
        <v>6.2719649587167784E-3</v>
      </c>
      <c r="H6" s="65">
        <v>1.4335622102530369E-4</v>
      </c>
      <c r="I6" s="58">
        <v>5.0692899953744233E-5</v>
      </c>
      <c r="J6" s="58">
        <v>2.1857506403884783E-5</v>
      </c>
      <c r="K6" s="58">
        <v>1.3388222975786133E-4</v>
      </c>
      <c r="L6" s="64">
        <v>7.7971562419152878E-5</v>
      </c>
      <c r="M6" s="65">
        <v>7.3982545481115515E-5</v>
      </c>
      <c r="N6" s="58">
        <v>1.2911906933566532E-4</v>
      </c>
      <c r="O6" s="64">
        <v>7.3246551213809605E-5</v>
      </c>
      <c r="P6" s="44">
        <v>1.0082104855421985</v>
      </c>
      <c r="Q6" s="45">
        <v>0.79712007111362859</v>
      </c>
    </row>
    <row r="7" spans="1:17">
      <c r="A7" s="9">
        <v>3</v>
      </c>
      <c r="B7" s="16" t="s">
        <v>1</v>
      </c>
      <c r="C7" s="63">
        <v>3.7768614092390643E-2</v>
      </c>
      <c r="D7" s="58">
        <v>2.1552461112949926E-2</v>
      </c>
      <c r="E7" s="58">
        <v>1.0834881114854089</v>
      </c>
      <c r="F7" s="58">
        <v>5.4278245943985746E-2</v>
      </c>
      <c r="G7" s="64">
        <v>1.5134973636491291E-2</v>
      </c>
      <c r="H7" s="65">
        <v>9.2777449723213633E-3</v>
      </c>
      <c r="I7" s="58">
        <v>9.0760945041011062E-3</v>
      </c>
      <c r="J7" s="58">
        <v>1.6680937061291066E-3</v>
      </c>
      <c r="K7" s="58">
        <v>2.9068368611157858E-2</v>
      </c>
      <c r="L7" s="64">
        <v>1.0873071845695616E-2</v>
      </c>
      <c r="M7" s="65">
        <v>9.9198608616149903E-3</v>
      </c>
      <c r="N7" s="58">
        <v>2.7251403446932249E-2</v>
      </c>
      <c r="O7" s="64">
        <v>1.6212415525008218E-2</v>
      </c>
      <c r="P7" s="44">
        <v>1.3255694597441867</v>
      </c>
      <c r="Q7" s="45">
        <v>1.0480331609020097</v>
      </c>
    </row>
    <row r="8" spans="1:17">
      <c r="A8" s="9">
        <v>4</v>
      </c>
      <c r="B8" s="16" t="s">
        <v>13</v>
      </c>
      <c r="C8" s="63">
        <v>7.6852147327820112E-4</v>
      </c>
      <c r="D8" s="58">
        <v>1.1281318118554957E-3</v>
      </c>
      <c r="E8" s="58">
        <v>6.3766645712566951E-4</v>
      </c>
      <c r="F8" s="58">
        <v>1.0003457526095736</v>
      </c>
      <c r="G8" s="64">
        <v>5.3626865536438627E-3</v>
      </c>
      <c r="H8" s="65">
        <v>9.5470400153179478E-4</v>
      </c>
      <c r="I8" s="58">
        <v>7.9753245776286407E-4</v>
      </c>
      <c r="J8" s="58">
        <v>2.0880376013720304E-3</v>
      </c>
      <c r="K8" s="58">
        <v>2.0011998957646963E-3</v>
      </c>
      <c r="L8" s="64">
        <v>1.6700871811158239E-3</v>
      </c>
      <c r="M8" s="65">
        <v>1.997230504222959E-3</v>
      </c>
      <c r="N8" s="58">
        <v>8.1590860255250307E-4</v>
      </c>
      <c r="O8" s="64">
        <v>5.6367829219776139E-4</v>
      </c>
      <c r="P8" s="44">
        <v>1.0191311374419976</v>
      </c>
      <c r="Q8" s="45">
        <v>0.80575425112247223</v>
      </c>
    </row>
    <row r="9" spans="1:17">
      <c r="A9" s="11">
        <v>5</v>
      </c>
      <c r="B9" s="15" t="s">
        <v>14</v>
      </c>
      <c r="C9" s="66">
        <v>1.0819137427831702E-2</v>
      </c>
      <c r="D9" s="67">
        <v>3.2668033551681179E-2</v>
      </c>
      <c r="E9" s="67">
        <v>1.7608160107472699E-2</v>
      </c>
      <c r="F9" s="67">
        <v>7.0388477638778273E-3</v>
      </c>
      <c r="G9" s="68">
        <v>1.085931842268699</v>
      </c>
      <c r="H9" s="69">
        <v>2.41724697768094E-2</v>
      </c>
      <c r="I9" s="67">
        <v>8.1470715644654489E-3</v>
      </c>
      <c r="J9" s="67">
        <v>3.5709359727756516E-3</v>
      </c>
      <c r="K9" s="67">
        <v>2.1168918429501127E-2</v>
      </c>
      <c r="L9" s="68">
        <v>1.2730065365155198E-2</v>
      </c>
      <c r="M9" s="69">
        <v>1.2011688707723055E-2</v>
      </c>
      <c r="N9" s="67">
        <v>2.0468225518610494E-2</v>
      </c>
      <c r="O9" s="68">
        <v>9.6573393024035163E-3</v>
      </c>
      <c r="P9" s="46">
        <v>1.265992735757006</v>
      </c>
      <c r="Q9" s="47">
        <v>1.0009300974619988</v>
      </c>
    </row>
    <row r="10" spans="1:17">
      <c r="A10" s="12">
        <v>6</v>
      </c>
      <c r="B10" s="19" t="s">
        <v>15</v>
      </c>
      <c r="C10" s="70">
        <v>5.5902232660357265E-2</v>
      </c>
      <c r="D10" s="71">
        <v>2.3110522708896936E-2</v>
      </c>
      <c r="E10" s="71">
        <v>4.440446937726563E-2</v>
      </c>
      <c r="F10" s="71">
        <v>4.5421823554429697E-2</v>
      </c>
      <c r="G10" s="72">
        <v>2.1779608709979463E-2</v>
      </c>
      <c r="H10" s="73">
        <v>1.0119085075759506</v>
      </c>
      <c r="I10" s="71">
        <v>8.6887427804348827E-3</v>
      </c>
      <c r="J10" s="71">
        <v>2.3163603529823243E-3</v>
      </c>
      <c r="K10" s="71">
        <v>3.0866674249220447E-2</v>
      </c>
      <c r="L10" s="72">
        <v>1.1973110995543547E-2</v>
      </c>
      <c r="M10" s="73">
        <v>9.5463003410130396E-3</v>
      </c>
      <c r="N10" s="71">
        <v>3.530880380735614E-2</v>
      </c>
      <c r="O10" s="72">
        <v>1.3790034115333047E-2</v>
      </c>
      <c r="P10" s="48">
        <v>1.3150171912287631</v>
      </c>
      <c r="Q10" s="49">
        <v>1.039690235342273</v>
      </c>
    </row>
    <row r="11" spans="1:17">
      <c r="A11" s="9">
        <v>7</v>
      </c>
      <c r="B11" s="16" t="s">
        <v>16</v>
      </c>
      <c r="C11" s="63">
        <v>6.5051024990111497E-3</v>
      </c>
      <c r="D11" s="58">
        <v>3.3349901470611808E-2</v>
      </c>
      <c r="E11" s="58">
        <v>7.1742015564925299E-3</v>
      </c>
      <c r="F11" s="58">
        <v>1.0814901163751675E-2</v>
      </c>
      <c r="G11" s="64">
        <v>1.9118310757880463E-2</v>
      </c>
      <c r="H11" s="65">
        <v>1.468369938838035E-2</v>
      </c>
      <c r="I11" s="58">
        <v>1.0316918433026858</v>
      </c>
      <c r="J11" s="58">
        <v>5.9932664638498334E-2</v>
      </c>
      <c r="K11" s="58">
        <v>2.0717914694174538E-2</v>
      </c>
      <c r="L11" s="64">
        <v>8.4733846718198398E-3</v>
      </c>
      <c r="M11" s="65">
        <v>1.5257106296876044E-2</v>
      </c>
      <c r="N11" s="58">
        <v>8.5302202449806276E-3</v>
      </c>
      <c r="O11" s="64">
        <v>8.2847190011219769E-3</v>
      </c>
      <c r="P11" s="44">
        <v>1.2445339696862852</v>
      </c>
      <c r="Q11" s="45">
        <v>0.98396418272336672</v>
      </c>
    </row>
    <row r="12" spans="1:17">
      <c r="A12" s="9">
        <v>8</v>
      </c>
      <c r="B12" s="16" t="s">
        <v>17</v>
      </c>
      <c r="C12" s="63">
        <v>8.2727435676183039E-3</v>
      </c>
      <c r="D12" s="58">
        <v>1.0754238876664747E-2</v>
      </c>
      <c r="E12" s="58">
        <v>5.3043037270362513E-3</v>
      </c>
      <c r="F12" s="58">
        <v>9.1078342887366687E-3</v>
      </c>
      <c r="G12" s="64">
        <v>1.1000209316409578E-2</v>
      </c>
      <c r="H12" s="65">
        <v>2.9873479465633807E-2</v>
      </c>
      <c r="I12" s="58">
        <v>1.9145391125184652E-2</v>
      </c>
      <c r="J12" s="58">
        <v>1.0291439306412182</v>
      </c>
      <c r="K12" s="58">
        <v>2.1427792785913592E-2</v>
      </c>
      <c r="L12" s="64">
        <v>2.0278703575156036E-2</v>
      </c>
      <c r="M12" s="65">
        <v>3.6959258731898994E-3</v>
      </c>
      <c r="N12" s="58">
        <v>1.5222311229560458E-2</v>
      </c>
      <c r="O12" s="64">
        <v>3.9434523990229599E-2</v>
      </c>
      <c r="P12" s="44">
        <v>1.2226613884625517</v>
      </c>
      <c r="Q12" s="45">
        <v>0.9666710938788039</v>
      </c>
    </row>
    <row r="13" spans="1:17">
      <c r="A13" s="9">
        <v>9</v>
      </c>
      <c r="B13" s="16" t="s">
        <v>18</v>
      </c>
      <c r="C13" s="63">
        <v>3.6865052654657525E-2</v>
      </c>
      <c r="D13" s="58">
        <v>0.15373557621015413</v>
      </c>
      <c r="E13" s="58">
        <v>2.1049389993381098E-2</v>
      </c>
      <c r="F13" s="58">
        <v>3.0707160453423782E-2</v>
      </c>
      <c r="G13" s="64">
        <v>3.0794225332041653E-2</v>
      </c>
      <c r="H13" s="65">
        <v>3.5309179505582815E-2</v>
      </c>
      <c r="I13" s="58">
        <v>2.4704116013420346E-2</v>
      </c>
      <c r="J13" s="58">
        <v>3.575746898911822E-3</v>
      </c>
      <c r="K13" s="58">
        <v>1.0417427714695642</v>
      </c>
      <c r="L13" s="64">
        <v>1.9157282916965356E-2</v>
      </c>
      <c r="M13" s="65">
        <v>1.9575117375942429E-2</v>
      </c>
      <c r="N13" s="58">
        <v>1.7637013302628273E-2</v>
      </c>
      <c r="O13" s="64">
        <v>6.4201466588112419E-2</v>
      </c>
      <c r="P13" s="44">
        <v>1.4990540987147856</v>
      </c>
      <c r="Q13" s="45">
        <v>1.18519508267968</v>
      </c>
    </row>
    <row r="14" spans="1:17">
      <c r="A14" s="11">
        <v>10</v>
      </c>
      <c r="B14" s="15" t="s">
        <v>8</v>
      </c>
      <c r="C14" s="66">
        <v>3.552960447723557E-3</v>
      </c>
      <c r="D14" s="67">
        <v>5.969160985157998E-3</v>
      </c>
      <c r="E14" s="67">
        <v>4.8219894413786329E-3</v>
      </c>
      <c r="F14" s="67">
        <v>5.6380788115750645E-3</v>
      </c>
      <c r="G14" s="68">
        <v>1.331614882200049E-2</v>
      </c>
      <c r="H14" s="69">
        <v>1.7812727948085288E-2</v>
      </c>
      <c r="I14" s="67">
        <v>2.7228494613586122E-2</v>
      </c>
      <c r="J14" s="67">
        <v>3.176816094749907E-3</v>
      </c>
      <c r="K14" s="67">
        <v>6.6769419898444092E-3</v>
      </c>
      <c r="L14" s="68">
        <v>1.0862359862448769</v>
      </c>
      <c r="M14" s="69">
        <v>1.2263230280730193E-2</v>
      </c>
      <c r="N14" s="67">
        <v>1.1716924976896779E-2</v>
      </c>
      <c r="O14" s="68">
        <v>3.8304076046015295E-2</v>
      </c>
      <c r="P14" s="46">
        <v>1.2367135367026207</v>
      </c>
      <c r="Q14" s="47">
        <v>0.97778112453713339</v>
      </c>
    </row>
    <row r="15" spans="1:17">
      <c r="A15" s="12">
        <v>11</v>
      </c>
      <c r="B15" s="19" t="s">
        <v>19</v>
      </c>
      <c r="C15" s="70">
        <v>5.3637330989700187E-4</v>
      </c>
      <c r="D15" s="71">
        <v>1.5756941942576823E-3</v>
      </c>
      <c r="E15" s="71">
        <v>3.9585297346106705E-4</v>
      </c>
      <c r="F15" s="71">
        <v>1.6091930843198051E-3</v>
      </c>
      <c r="G15" s="72">
        <v>7.6973753285907072E-4</v>
      </c>
      <c r="H15" s="73">
        <v>8.0982326036026068E-4</v>
      </c>
      <c r="I15" s="71">
        <v>6.3816580296608761E-4</v>
      </c>
      <c r="J15" s="71">
        <v>2.1978283514685653E-4</v>
      </c>
      <c r="K15" s="71">
        <v>9.0026701619360066E-4</v>
      </c>
      <c r="L15" s="72">
        <v>4.1738952031411276E-4</v>
      </c>
      <c r="M15" s="73">
        <v>1.0001503865193977</v>
      </c>
      <c r="N15" s="71">
        <v>5.9022034999212482E-4</v>
      </c>
      <c r="O15" s="72">
        <v>0.12025562064464439</v>
      </c>
      <c r="P15" s="48">
        <v>1.1288685070438098</v>
      </c>
      <c r="Q15" s="49">
        <v>0.89251575689453044</v>
      </c>
    </row>
    <row r="16" spans="1:17">
      <c r="A16" s="9">
        <v>12</v>
      </c>
      <c r="B16" s="16" t="s">
        <v>20</v>
      </c>
      <c r="C16" s="63">
        <v>2.9855200253385148E-2</v>
      </c>
      <c r="D16" s="58">
        <v>6.1687808093159602E-2</v>
      </c>
      <c r="E16" s="58">
        <v>4.018624544071335E-2</v>
      </c>
      <c r="F16" s="58">
        <v>8.3345053145203352E-2</v>
      </c>
      <c r="G16" s="64">
        <v>0.13181783054723611</v>
      </c>
      <c r="H16" s="65">
        <v>8.3184367797040387E-2</v>
      </c>
      <c r="I16" s="58">
        <v>0.10973143714561158</v>
      </c>
      <c r="J16" s="58">
        <v>2.7088930937799932E-2</v>
      </c>
      <c r="K16" s="58">
        <v>0.12343528697898597</v>
      </c>
      <c r="L16" s="64">
        <v>0.14449811459532885</v>
      </c>
      <c r="M16" s="65">
        <v>8.1486256963317114E-2</v>
      </c>
      <c r="N16" s="58">
        <v>1.0800306440152274</v>
      </c>
      <c r="O16" s="64">
        <v>7.8884161167008277E-2</v>
      </c>
      <c r="P16" s="44">
        <v>2.0752313370800168</v>
      </c>
      <c r="Q16" s="45">
        <v>1.6407373011012161</v>
      </c>
    </row>
    <row r="17" spans="1:17" ht="14.25" thickBot="1">
      <c r="A17" s="13">
        <v>13</v>
      </c>
      <c r="B17" s="14" t="s">
        <v>11</v>
      </c>
      <c r="C17" s="66">
        <v>4.4653298212496331E-3</v>
      </c>
      <c r="D17" s="67">
        <v>1.3117718844250177E-2</v>
      </c>
      <c r="E17" s="67">
        <v>3.295492252523661E-3</v>
      </c>
      <c r="F17" s="67">
        <v>1.3396598479036412E-2</v>
      </c>
      <c r="G17" s="68">
        <v>6.4080965562413042E-3</v>
      </c>
      <c r="H17" s="69">
        <v>6.7418118830757483E-3</v>
      </c>
      <c r="I17" s="67">
        <v>5.3127565042962194E-3</v>
      </c>
      <c r="J17" s="67">
        <v>1.829701123958808E-3</v>
      </c>
      <c r="K17" s="67">
        <v>7.4947598628064801E-3</v>
      </c>
      <c r="L17" s="68">
        <v>3.4747848890795546E-3</v>
      </c>
      <c r="M17" s="69">
        <v>1.2519739468575231E-3</v>
      </c>
      <c r="N17" s="67">
        <v>4.9136086402851087E-3</v>
      </c>
      <c r="O17" s="68">
        <v>1.0011329779636657</v>
      </c>
      <c r="P17" s="50">
        <v>1.0728356107673265</v>
      </c>
      <c r="Q17" s="51">
        <v>0.84821454508894911</v>
      </c>
    </row>
    <row r="18" spans="1:17" ht="14.25" thickBot="1">
      <c r="A18" s="29"/>
      <c r="B18" s="30" t="s">
        <v>23</v>
      </c>
      <c r="C18" s="52">
        <v>1.215434536473238</v>
      </c>
      <c r="D18" s="53">
        <v>1.3591785658297471</v>
      </c>
      <c r="E18" s="53">
        <v>1.233568019614335</v>
      </c>
      <c r="F18" s="53">
        <v>1.2626082602812028</v>
      </c>
      <c r="G18" s="53">
        <v>1.3479616287492084</v>
      </c>
      <c r="H18" s="54">
        <v>1.2350637509056719</v>
      </c>
      <c r="I18" s="53">
        <v>1.2454091569473129</v>
      </c>
      <c r="J18" s="53">
        <v>1.1346800577591052</v>
      </c>
      <c r="K18" s="53">
        <v>1.3059381191727673</v>
      </c>
      <c r="L18" s="55">
        <v>1.3201146427667716</v>
      </c>
      <c r="M18" s="54">
        <v>1.167395631899157</v>
      </c>
      <c r="N18" s="53">
        <v>1.2242815741203235</v>
      </c>
      <c r="O18" s="56">
        <v>1.3909783883228313</v>
      </c>
      <c r="P18" s="57">
        <v>1.2648163332955134</v>
      </c>
      <c r="Q18" s="58"/>
    </row>
    <row r="19" spans="1:17" ht="14.25" thickBot="1">
      <c r="A19" s="31"/>
      <c r="B19" s="32" t="s">
        <v>24</v>
      </c>
      <c r="C19" s="33">
        <v>0.96095733781867776</v>
      </c>
      <c r="D19" s="34">
        <v>1.0746054822745452</v>
      </c>
      <c r="E19" s="34">
        <v>0.97529418868290552</v>
      </c>
      <c r="F19" s="34">
        <v>0.99825423426612669</v>
      </c>
      <c r="G19" s="34">
        <v>1.0657370507202875</v>
      </c>
      <c r="H19" s="35">
        <v>0.97647675665895273</v>
      </c>
      <c r="I19" s="34">
        <v>0.98465613082522863</v>
      </c>
      <c r="J19" s="34">
        <v>0.89711053525270779</v>
      </c>
      <c r="K19" s="34">
        <v>1.0325120610753895</v>
      </c>
      <c r="L19" s="36">
        <v>1.043720426448935</v>
      </c>
      <c r="M19" s="35">
        <v>0.92297640469069209</v>
      </c>
      <c r="N19" s="34">
        <v>0.96795205903961135</v>
      </c>
      <c r="O19" s="37">
        <v>1.099747332245939</v>
      </c>
      <c r="P19" s="58"/>
      <c r="Q19" s="58"/>
    </row>
    <row r="20" spans="1:17" s="112" customFormat="1" ht="20.25" customHeight="1" thickBot="1">
      <c r="A20" s="2"/>
      <c r="B20" s="111"/>
      <c r="J20" s="113" t="s">
        <v>51</v>
      </c>
      <c r="K20" s="114"/>
      <c r="L20" s="113" t="s">
        <v>52</v>
      </c>
      <c r="M20" s="115" t="s">
        <v>53</v>
      </c>
      <c r="N20" s="115" t="s">
        <v>54</v>
      </c>
      <c r="O20" s="115" t="s">
        <v>55</v>
      </c>
    </row>
    <row r="21" spans="1:17" ht="14.25" thickBot="1">
      <c r="A21" s="74"/>
      <c r="B21" s="75"/>
      <c r="C21" s="76" t="s">
        <v>30</v>
      </c>
      <c r="D21" s="77" t="s">
        <v>31</v>
      </c>
      <c r="E21" s="77" t="s">
        <v>32</v>
      </c>
      <c r="F21" s="77" t="s">
        <v>33</v>
      </c>
      <c r="G21" s="77" t="s">
        <v>34</v>
      </c>
      <c r="H21" s="77" t="s">
        <v>35</v>
      </c>
      <c r="I21" s="90" t="s">
        <v>41</v>
      </c>
      <c r="J21" s="90" t="s">
        <v>42</v>
      </c>
      <c r="K21" s="91" t="s">
        <v>43</v>
      </c>
      <c r="L21" s="90" t="s">
        <v>44</v>
      </c>
      <c r="M21" s="85" t="s">
        <v>44</v>
      </c>
      <c r="N21" s="90" t="s">
        <v>46</v>
      </c>
      <c r="O21" s="90" t="s">
        <v>47</v>
      </c>
    </row>
    <row r="22" spans="1:17" ht="14.25" thickBot="1">
      <c r="A22" s="78"/>
      <c r="B22" s="79"/>
      <c r="C22" s="80" t="s">
        <v>36</v>
      </c>
      <c r="D22" s="81" t="s">
        <v>36</v>
      </c>
      <c r="E22" s="81"/>
      <c r="F22" s="81"/>
      <c r="G22" s="81" t="s">
        <v>37</v>
      </c>
      <c r="H22" s="81" t="s">
        <v>38</v>
      </c>
      <c r="I22" s="90"/>
      <c r="J22" s="90"/>
      <c r="K22" s="91"/>
      <c r="L22" s="90"/>
      <c r="M22" s="86" t="s">
        <v>45</v>
      </c>
      <c r="N22" s="90"/>
      <c r="O22" s="90"/>
    </row>
    <row r="23" spans="1:17">
      <c r="A23" s="7">
        <v>1</v>
      </c>
      <c r="B23" s="8" t="s">
        <v>40</v>
      </c>
      <c r="C23" s="107"/>
      <c r="D23" s="107"/>
      <c r="E23" s="95">
        <v>0.22184161529502894</v>
      </c>
      <c r="F23" s="107">
        <f>C23*E23+D23</f>
        <v>0</v>
      </c>
      <c r="G23" s="107">
        <f t="array" ref="G23:G35">MMULT(C5:O17,F23:F35)</f>
        <v>0</v>
      </c>
      <c r="H23" s="107">
        <f>G23-F23</f>
        <v>0</v>
      </c>
      <c r="I23" s="96">
        <v>0.37147559993401252</v>
      </c>
      <c r="J23" s="107">
        <f>G23*I23</f>
        <v>0</v>
      </c>
      <c r="K23" s="97">
        <v>1.3016246574939022E-2</v>
      </c>
      <c r="L23" s="107">
        <f>K23*$K$40</f>
        <v>0</v>
      </c>
      <c r="M23" s="107">
        <f>E23*L23</f>
        <v>0</v>
      </c>
      <c r="N23" s="107">
        <f t="array" ref="N23:N35">MMULT(C5:O17,M23:M35)</f>
        <v>0</v>
      </c>
      <c r="O23" s="107">
        <f>G23+N23</f>
        <v>0</v>
      </c>
    </row>
    <row r="24" spans="1:17">
      <c r="A24" s="9">
        <v>2</v>
      </c>
      <c r="B24" s="10" t="s">
        <v>12</v>
      </c>
      <c r="C24" s="107"/>
      <c r="D24" s="107"/>
      <c r="E24" s="95">
        <v>5.1387781808371308E-2</v>
      </c>
      <c r="F24" s="107">
        <f t="shared" ref="F24:F35" si="0">C24*E24+D24</f>
        <v>0</v>
      </c>
      <c r="G24" s="107">
        <v>0</v>
      </c>
      <c r="H24" s="107">
        <f t="shared" ref="H24:H35" si="1">G24-F24</f>
        <v>0</v>
      </c>
      <c r="I24" s="98">
        <v>0.26814972117360397</v>
      </c>
      <c r="J24" s="107">
        <f t="shared" ref="J24:J35" si="2">G24*I24</f>
        <v>0</v>
      </c>
      <c r="K24" s="97">
        <v>0</v>
      </c>
      <c r="L24" s="107">
        <f t="shared" ref="L24:L35" si="3">K24*$K$40</f>
        <v>0</v>
      </c>
      <c r="M24" s="107">
        <f t="shared" ref="M24:M35" si="4">E24*L24</f>
        <v>0</v>
      </c>
      <c r="N24" s="107">
        <v>0</v>
      </c>
      <c r="O24" s="107">
        <f t="shared" ref="O24:O35" si="5">G24+N24</f>
        <v>0</v>
      </c>
    </row>
    <row r="25" spans="1:17">
      <c r="A25" s="9">
        <v>3</v>
      </c>
      <c r="B25" s="16" t="s">
        <v>1</v>
      </c>
      <c r="C25" s="107"/>
      <c r="D25" s="107"/>
      <c r="E25" s="95">
        <v>0.16229476613497956</v>
      </c>
      <c r="F25" s="107">
        <f t="shared" si="0"/>
        <v>0</v>
      </c>
      <c r="G25" s="107">
        <v>0</v>
      </c>
      <c r="H25" s="107">
        <f t="shared" si="1"/>
        <v>0</v>
      </c>
      <c r="I25" s="98">
        <v>0.2336065338572561</v>
      </c>
      <c r="J25" s="107">
        <f t="shared" si="2"/>
        <v>0</v>
      </c>
      <c r="K25" s="97">
        <v>0.16752765757803725</v>
      </c>
      <c r="L25" s="107">
        <f t="shared" si="3"/>
        <v>0</v>
      </c>
      <c r="M25" s="107">
        <f t="shared" si="4"/>
        <v>0</v>
      </c>
      <c r="N25" s="107">
        <v>0</v>
      </c>
      <c r="O25" s="107">
        <f t="shared" si="5"/>
        <v>0</v>
      </c>
    </row>
    <row r="26" spans="1:17">
      <c r="A26" s="9">
        <v>4</v>
      </c>
      <c r="B26" s="16" t="s">
        <v>13</v>
      </c>
      <c r="C26" s="107"/>
      <c r="D26" s="107"/>
      <c r="E26" s="95">
        <v>1</v>
      </c>
      <c r="F26" s="107">
        <f t="shared" si="0"/>
        <v>0</v>
      </c>
      <c r="G26" s="107">
        <v>0</v>
      </c>
      <c r="H26" s="107">
        <f t="shared" si="1"/>
        <v>0</v>
      </c>
      <c r="I26" s="98">
        <v>0.36847244103591742</v>
      </c>
      <c r="J26" s="107">
        <f t="shared" si="2"/>
        <v>0</v>
      </c>
      <c r="K26" s="97">
        <v>0</v>
      </c>
      <c r="L26" s="107">
        <f t="shared" si="3"/>
        <v>0</v>
      </c>
      <c r="M26" s="107">
        <f t="shared" si="4"/>
        <v>0</v>
      </c>
      <c r="N26" s="107">
        <v>0</v>
      </c>
      <c r="O26" s="107">
        <f t="shared" si="5"/>
        <v>0</v>
      </c>
    </row>
    <row r="27" spans="1:17">
      <c r="A27" s="11">
        <v>5</v>
      </c>
      <c r="B27" s="15" t="s">
        <v>14</v>
      </c>
      <c r="C27" s="108"/>
      <c r="D27" s="108"/>
      <c r="E27" s="99">
        <v>0.68355078059182217</v>
      </c>
      <c r="F27" s="108">
        <f t="shared" si="0"/>
        <v>0</v>
      </c>
      <c r="G27" s="108">
        <v>0</v>
      </c>
      <c r="H27" s="108">
        <f t="shared" si="1"/>
        <v>0</v>
      </c>
      <c r="I27" s="98">
        <v>0.16163872856328448</v>
      </c>
      <c r="J27" s="108">
        <f t="shared" si="2"/>
        <v>0</v>
      </c>
      <c r="K27" s="100">
        <v>3.0583104169757815E-2</v>
      </c>
      <c r="L27" s="108">
        <f t="shared" si="3"/>
        <v>0</v>
      </c>
      <c r="M27" s="108">
        <f t="shared" si="4"/>
        <v>0</v>
      </c>
      <c r="N27" s="108">
        <v>0</v>
      </c>
      <c r="O27" s="108">
        <f t="shared" si="5"/>
        <v>0</v>
      </c>
    </row>
    <row r="28" spans="1:17">
      <c r="A28" s="12">
        <v>6</v>
      </c>
      <c r="B28" s="19" t="s">
        <v>15</v>
      </c>
      <c r="C28" s="109"/>
      <c r="D28" s="109"/>
      <c r="E28" s="101">
        <v>0.69398572294023642</v>
      </c>
      <c r="F28" s="109">
        <f t="shared" si="0"/>
        <v>0</v>
      </c>
      <c r="G28" s="109">
        <v>0</v>
      </c>
      <c r="H28" s="109">
        <f t="shared" si="1"/>
        <v>0</v>
      </c>
      <c r="I28" s="102">
        <v>0.52947231467310174</v>
      </c>
      <c r="J28" s="109">
        <f t="shared" si="2"/>
        <v>0</v>
      </c>
      <c r="K28" s="103">
        <v>0.15291094378091008</v>
      </c>
      <c r="L28" s="109">
        <f t="shared" si="3"/>
        <v>0</v>
      </c>
      <c r="M28" s="109">
        <f t="shared" si="4"/>
        <v>0</v>
      </c>
      <c r="N28" s="109">
        <v>0</v>
      </c>
      <c r="O28" s="109">
        <f t="shared" si="5"/>
        <v>0</v>
      </c>
    </row>
    <row r="29" spans="1:17">
      <c r="A29" s="9">
        <v>7</v>
      </c>
      <c r="B29" s="16" t="s">
        <v>16</v>
      </c>
      <c r="C29" s="107"/>
      <c r="D29" s="107"/>
      <c r="E29" s="95">
        <v>0.65221868508678382</v>
      </c>
      <c r="F29" s="107">
        <f t="shared" si="0"/>
        <v>0</v>
      </c>
      <c r="G29" s="107">
        <v>0</v>
      </c>
      <c r="H29" s="107">
        <f t="shared" si="1"/>
        <v>0</v>
      </c>
      <c r="I29" s="98">
        <v>0.56188434310146584</v>
      </c>
      <c r="J29" s="107">
        <f t="shared" si="2"/>
        <v>0</v>
      </c>
      <c r="K29" s="97">
        <v>4.962394796408913E-2</v>
      </c>
      <c r="L29" s="107">
        <f t="shared" si="3"/>
        <v>0</v>
      </c>
      <c r="M29" s="107">
        <f t="shared" si="4"/>
        <v>0</v>
      </c>
      <c r="N29" s="107">
        <v>0</v>
      </c>
      <c r="O29" s="107">
        <f t="shared" si="5"/>
        <v>0</v>
      </c>
    </row>
    <row r="30" spans="1:17">
      <c r="A30" s="9">
        <v>8</v>
      </c>
      <c r="B30" s="16" t="s">
        <v>17</v>
      </c>
      <c r="C30" s="107"/>
      <c r="D30" s="107"/>
      <c r="E30" s="95">
        <v>0.99012978920343198</v>
      </c>
      <c r="F30" s="107">
        <f t="shared" si="0"/>
        <v>0</v>
      </c>
      <c r="G30" s="107">
        <v>0</v>
      </c>
      <c r="H30" s="107">
        <f t="shared" si="1"/>
        <v>0</v>
      </c>
      <c r="I30" s="98">
        <v>0.484825612001412</v>
      </c>
      <c r="J30" s="107">
        <f t="shared" si="2"/>
        <v>0</v>
      </c>
      <c r="K30" s="97">
        <v>0.23326396671529198</v>
      </c>
      <c r="L30" s="107">
        <f t="shared" si="3"/>
        <v>0</v>
      </c>
      <c r="M30" s="107">
        <f t="shared" si="4"/>
        <v>0</v>
      </c>
      <c r="N30" s="107">
        <v>0</v>
      </c>
      <c r="O30" s="107">
        <f t="shared" si="5"/>
        <v>0</v>
      </c>
    </row>
    <row r="31" spans="1:17">
      <c r="A31" s="9">
        <v>9</v>
      </c>
      <c r="B31" s="16" t="s">
        <v>18</v>
      </c>
      <c r="C31" s="107"/>
      <c r="D31" s="107"/>
      <c r="E31" s="95">
        <v>0.52955793902310899</v>
      </c>
      <c r="F31" s="107">
        <f t="shared" si="0"/>
        <v>0</v>
      </c>
      <c r="G31" s="107">
        <v>0</v>
      </c>
      <c r="H31" s="107">
        <f t="shared" si="1"/>
        <v>0</v>
      </c>
      <c r="I31" s="98">
        <v>0.34667012501231004</v>
      </c>
      <c r="J31" s="107">
        <f t="shared" si="2"/>
        <v>0</v>
      </c>
      <c r="K31" s="97">
        <v>6.3407764397852714E-2</v>
      </c>
      <c r="L31" s="107">
        <f t="shared" si="3"/>
        <v>0</v>
      </c>
      <c r="M31" s="107">
        <f t="shared" si="4"/>
        <v>0</v>
      </c>
      <c r="N31" s="107">
        <v>0</v>
      </c>
      <c r="O31" s="107">
        <f t="shared" si="5"/>
        <v>0</v>
      </c>
    </row>
    <row r="32" spans="1:17">
      <c r="A32" s="11">
        <v>10</v>
      </c>
      <c r="B32" s="15" t="s">
        <v>8</v>
      </c>
      <c r="C32" s="108"/>
      <c r="D32" s="108"/>
      <c r="E32" s="99">
        <v>0.37953974658552719</v>
      </c>
      <c r="F32" s="108">
        <f t="shared" si="0"/>
        <v>0</v>
      </c>
      <c r="G32" s="108">
        <v>0</v>
      </c>
      <c r="H32" s="108">
        <f t="shared" si="1"/>
        <v>0</v>
      </c>
      <c r="I32" s="104">
        <v>0.32541220105930857</v>
      </c>
      <c r="J32" s="108">
        <f t="shared" si="2"/>
        <v>0</v>
      </c>
      <c r="K32" s="100">
        <v>4.2189058735898677E-2</v>
      </c>
      <c r="L32" s="108">
        <f t="shared" si="3"/>
        <v>0</v>
      </c>
      <c r="M32" s="108">
        <f t="shared" si="4"/>
        <v>0</v>
      </c>
      <c r="N32" s="108">
        <v>0</v>
      </c>
      <c r="O32" s="108">
        <f t="shared" si="5"/>
        <v>0</v>
      </c>
    </row>
    <row r="33" spans="1:15">
      <c r="A33" s="12">
        <v>11</v>
      </c>
      <c r="B33" s="19" t="s">
        <v>19</v>
      </c>
      <c r="C33" s="109"/>
      <c r="D33" s="109"/>
      <c r="E33" s="101">
        <v>1</v>
      </c>
      <c r="F33" s="109">
        <f t="shared" si="0"/>
        <v>0</v>
      </c>
      <c r="G33" s="109">
        <v>0</v>
      </c>
      <c r="H33" s="109">
        <f t="shared" si="1"/>
        <v>0</v>
      </c>
      <c r="I33" s="98">
        <v>0.36360236959080738</v>
      </c>
      <c r="J33" s="109">
        <f t="shared" si="2"/>
        <v>0</v>
      </c>
      <c r="K33" s="103">
        <v>3.3641789822347998E-3</v>
      </c>
      <c r="L33" s="109">
        <f t="shared" si="3"/>
        <v>0</v>
      </c>
      <c r="M33" s="109">
        <f t="shared" si="4"/>
        <v>0</v>
      </c>
      <c r="N33" s="109">
        <v>0</v>
      </c>
      <c r="O33" s="109">
        <f t="shared" si="5"/>
        <v>0</v>
      </c>
    </row>
    <row r="34" spans="1:15">
      <c r="A34" s="9">
        <v>12</v>
      </c>
      <c r="B34" s="16" t="s">
        <v>20</v>
      </c>
      <c r="C34" s="107"/>
      <c r="D34" s="107"/>
      <c r="E34" s="95">
        <v>0.72381926299904698</v>
      </c>
      <c r="F34" s="107">
        <f t="shared" si="0"/>
        <v>0</v>
      </c>
      <c r="G34" s="107">
        <v>0</v>
      </c>
      <c r="H34" s="107">
        <f t="shared" si="1"/>
        <v>0</v>
      </c>
      <c r="I34" s="98">
        <v>0.47709778560552907</v>
      </c>
      <c r="J34" s="107">
        <f t="shared" si="2"/>
        <v>0</v>
      </c>
      <c r="K34" s="97">
        <v>0.24409643804830844</v>
      </c>
      <c r="L34" s="107">
        <f t="shared" si="3"/>
        <v>0</v>
      </c>
      <c r="M34" s="107">
        <f t="shared" si="4"/>
        <v>0</v>
      </c>
      <c r="N34" s="107">
        <v>0</v>
      </c>
      <c r="O34" s="107">
        <f t="shared" si="5"/>
        <v>0</v>
      </c>
    </row>
    <row r="35" spans="1:15" ht="14.25" thickBot="1">
      <c r="A35" s="82">
        <v>13</v>
      </c>
      <c r="B35" s="83" t="s">
        <v>11</v>
      </c>
      <c r="C35" s="108"/>
      <c r="D35" s="108"/>
      <c r="E35" s="99">
        <v>0.831359031042605</v>
      </c>
      <c r="F35" s="108">
        <f t="shared" si="0"/>
        <v>0</v>
      </c>
      <c r="G35" s="108">
        <v>0</v>
      </c>
      <c r="H35" s="108">
        <f t="shared" si="1"/>
        <v>0</v>
      </c>
      <c r="I35" s="105">
        <v>0.428718203339573</v>
      </c>
      <c r="J35" s="108">
        <f t="shared" si="2"/>
        <v>0</v>
      </c>
      <c r="K35" s="100">
        <v>1.6693052680196357E-5</v>
      </c>
      <c r="L35" s="108">
        <f t="shared" si="3"/>
        <v>0</v>
      </c>
      <c r="M35" s="108">
        <f t="shared" si="4"/>
        <v>0</v>
      </c>
      <c r="N35" s="108">
        <v>0</v>
      </c>
      <c r="O35" s="108">
        <f t="shared" si="5"/>
        <v>0</v>
      </c>
    </row>
    <row r="36" spans="1:15">
      <c r="A36" s="84"/>
      <c r="B36" s="30" t="s">
        <v>39</v>
      </c>
      <c r="C36" s="110">
        <f>SUM(C23:C35)</f>
        <v>0</v>
      </c>
      <c r="D36" s="110">
        <f>SUM(D23:D35)</f>
        <v>0</v>
      </c>
      <c r="E36" s="93">
        <v>0.58608483479637608</v>
      </c>
      <c r="F36" s="110">
        <f>SUM(F23:F35)</f>
        <v>0</v>
      </c>
      <c r="G36" s="110">
        <f>SUM(G23:G35)</f>
        <v>0</v>
      </c>
      <c r="H36" s="110">
        <f>SUM(H23:H35)</f>
        <v>0</v>
      </c>
      <c r="I36" s="92"/>
      <c r="J36" s="110">
        <f t="shared" ref="J36:O36" si="6">SUM(J23:J35)</f>
        <v>0</v>
      </c>
      <c r="K36" s="94">
        <v>1</v>
      </c>
      <c r="L36" s="110">
        <f t="shared" si="6"/>
        <v>0</v>
      </c>
      <c r="M36" s="110">
        <f t="shared" si="6"/>
        <v>0</v>
      </c>
      <c r="N36" s="110">
        <f t="shared" si="6"/>
        <v>0</v>
      </c>
      <c r="O36" s="110">
        <f t="shared" si="6"/>
        <v>0</v>
      </c>
    </row>
    <row r="37" spans="1:15">
      <c r="A37" s="2"/>
      <c r="B37" s="1"/>
    </row>
    <row r="38" spans="1:15" ht="20.25" customHeight="1">
      <c r="A38" s="2"/>
      <c r="B38" s="1"/>
      <c r="K38" s="116" t="s">
        <v>56</v>
      </c>
    </row>
    <row r="39" spans="1:15">
      <c r="A39" s="2"/>
      <c r="B39" s="1"/>
      <c r="I39" s="87" t="s">
        <v>48</v>
      </c>
      <c r="J39" s="87" t="s">
        <v>49</v>
      </c>
      <c r="K39" s="88" t="s">
        <v>50</v>
      </c>
    </row>
    <row r="40" spans="1:15">
      <c r="A40" s="2"/>
      <c r="B40" s="1"/>
      <c r="I40" s="89">
        <f>1-956368/15459465</f>
        <v>0.93813705713619455</v>
      </c>
      <c r="J40" s="89">
        <f>17628827/20211429</f>
        <v>0.87222071235042309</v>
      </c>
      <c r="K40" s="106">
        <f>J36*I40*J40</f>
        <v>0</v>
      </c>
    </row>
    <row r="41" spans="1:15">
      <c r="A41" s="2"/>
      <c r="B41" s="1"/>
    </row>
    <row r="42" spans="1:15">
      <c r="A42" s="2"/>
      <c r="B42" s="1"/>
    </row>
    <row r="43" spans="1:15">
      <c r="A43" s="2"/>
      <c r="B43" s="1"/>
    </row>
    <row r="44" spans="1:15">
      <c r="A44" s="2"/>
      <c r="B44" s="1"/>
    </row>
    <row r="45" spans="1:15">
      <c r="A45" s="2"/>
      <c r="B45" s="1"/>
    </row>
    <row r="46" spans="1:15">
      <c r="A46" s="2"/>
      <c r="B46" s="1"/>
    </row>
    <row r="47" spans="1:15">
      <c r="A47" s="2"/>
      <c r="B47" s="1"/>
    </row>
    <row r="48" spans="1:15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2"/>
      <c r="B81" s="1"/>
    </row>
    <row r="82" spans="1:2">
      <c r="A82" s="2"/>
      <c r="B82" s="1"/>
    </row>
    <row r="83" spans="1:2">
      <c r="A83" s="2"/>
      <c r="B83" s="1"/>
    </row>
    <row r="84" spans="1:2">
      <c r="A84" s="2"/>
      <c r="B84" s="1"/>
    </row>
    <row r="85" spans="1:2">
      <c r="A85" s="2"/>
      <c r="B85" s="1"/>
    </row>
    <row r="86" spans="1:2">
      <c r="A86" s="2"/>
      <c r="B86" s="1"/>
    </row>
    <row r="87" spans="1:2">
      <c r="A87" s="2"/>
      <c r="B87" s="1"/>
    </row>
    <row r="88" spans="1:2">
      <c r="A88" s="2"/>
      <c r="B88" s="1"/>
    </row>
    <row r="89" spans="1:2">
      <c r="A89" s="2"/>
      <c r="B89" s="1"/>
    </row>
    <row r="90" spans="1:2">
      <c r="A90" s="2"/>
      <c r="B90" s="1"/>
    </row>
    <row r="91" spans="1:2">
      <c r="A91" s="2"/>
      <c r="B91" s="1"/>
    </row>
    <row r="92" spans="1:2">
      <c r="A92" s="2"/>
      <c r="B92" s="1"/>
    </row>
    <row r="93" spans="1:2">
      <c r="A93" s="2"/>
      <c r="B93" s="1"/>
    </row>
    <row r="94" spans="1:2">
      <c r="A94" s="2"/>
      <c r="B94" s="1"/>
    </row>
    <row r="95" spans="1:2">
      <c r="A95" s="2"/>
      <c r="B95" s="1"/>
    </row>
    <row r="96" spans="1:2">
      <c r="A96" s="2"/>
      <c r="B96" s="1"/>
    </row>
    <row r="97" spans="1:2">
      <c r="A97" s="2"/>
      <c r="B97" s="1"/>
    </row>
    <row r="98" spans="1:2">
      <c r="A98" s="2"/>
      <c r="B98" s="1"/>
    </row>
    <row r="99" spans="1:2">
      <c r="A99" s="2"/>
      <c r="B99" s="1"/>
    </row>
    <row r="100" spans="1:2">
      <c r="A100" s="2"/>
      <c r="B100" s="1"/>
    </row>
    <row r="101" spans="1:2">
      <c r="A101" s="2"/>
      <c r="B101" s="1"/>
    </row>
    <row r="102" spans="1:2">
      <c r="A102" s="2"/>
      <c r="B102" s="1"/>
    </row>
    <row r="103" spans="1:2">
      <c r="A103" s="2"/>
      <c r="B103" s="1"/>
    </row>
    <row r="104" spans="1:2">
      <c r="A104" s="2"/>
      <c r="B104" s="1"/>
    </row>
    <row r="105" spans="1:2">
      <c r="A105" s="2"/>
      <c r="B105" s="1"/>
    </row>
    <row r="106" spans="1:2">
      <c r="A106" s="2"/>
      <c r="B106" s="1"/>
    </row>
    <row r="107" spans="1:2">
      <c r="A107" s="2"/>
      <c r="B107" s="1"/>
    </row>
    <row r="108" spans="1:2">
      <c r="A108" s="2"/>
      <c r="B108" s="1"/>
    </row>
    <row r="109" spans="1:2">
      <c r="A109" s="2"/>
      <c r="B109" s="1"/>
    </row>
    <row r="110" spans="1:2">
      <c r="A110" s="2"/>
      <c r="B110" s="1"/>
    </row>
    <row r="111" spans="1:2">
      <c r="A111" s="2"/>
      <c r="B111" s="1"/>
    </row>
    <row r="124" spans="1:2">
      <c r="A124" s="5"/>
      <c r="B124" s="5"/>
    </row>
    <row r="125" spans="1:2">
      <c r="A125" s="5"/>
      <c r="B125" s="5"/>
    </row>
    <row r="126" spans="1:2">
      <c r="A126" s="5"/>
      <c r="B126" s="5"/>
    </row>
    <row r="127" spans="1:2">
      <c r="A127" s="5"/>
      <c r="B127" s="5"/>
    </row>
    <row r="128" spans="1:2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</sheetData>
  <mergeCells count="6">
    <mergeCell ref="O21:O22"/>
    <mergeCell ref="I21:I22"/>
    <mergeCell ref="J21:J22"/>
    <mergeCell ref="K21:K22"/>
    <mergeCell ref="L21:L22"/>
    <mergeCell ref="N21:N22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逆行列係数表(13-2)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2015-10-15T05:43:24Z</cp:lastPrinted>
  <dcterms:created xsi:type="dcterms:W3CDTF">2014-08-06T04:24:23Z</dcterms:created>
  <dcterms:modified xsi:type="dcterms:W3CDTF">2020-08-05T07:09:16Z</dcterms:modified>
</cp:coreProperties>
</file>