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004\Box\【02_課所共有】01_07_市町村課\R03年度\04　選挙担当\01 選挙執行\衆議院議員総選挙\令和8年2月8日執行\030_一般通知・報告\選挙時登録関連\06 選挙時登録記者発表\"/>
    </mc:Choice>
  </mc:AlternateContent>
  <xr:revisionPtr revIDLastSave="0" documentId="13_ncr:1_{5A982B54-30B7-4268-9487-B39153D5D654}" xr6:coauthVersionLast="47" xr6:coauthVersionMax="47" xr10:uidLastSave="{00000000-0000-0000-0000-000000000000}"/>
  <bookViews>
    <workbookView xWindow="-28920" yWindow="-120" windowWidth="29040" windowHeight="15720" xr2:uid="{33B76CCD-BDCB-499A-BD44-65CB8913AA7F}"/>
  </bookViews>
  <sheets>
    <sheet name="資料２" sheetId="1" r:id="rId1"/>
  </sheets>
  <definedNames>
    <definedName name="_xlnm.Print_Area" localSheetId="0">資料２!$A$1:$K$163</definedName>
    <definedName name="_xlnm.Print_Titles" localSheetId="0">資料２!$1:$4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J22" i="1"/>
  <c r="J24" i="1" s="1"/>
  <c r="K24" i="1" s="1"/>
  <c r="I22" i="1"/>
  <c r="H22" i="1"/>
  <c r="H17" i="1"/>
  <c r="I16" i="1"/>
  <c r="I17" i="1" s="1"/>
  <c r="H16" i="1"/>
  <c r="C17" i="1"/>
  <c r="E159" i="1"/>
  <c r="B159" i="1"/>
  <c r="C156" i="1"/>
  <c r="B156" i="1"/>
  <c r="E155" i="1"/>
  <c r="F156" i="1"/>
  <c r="D154" i="1"/>
  <c r="D156" i="1" s="1"/>
  <c r="I152" i="1"/>
  <c r="H152" i="1"/>
  <c r="H146" i="1"/>
  <c r="H145" i="1"/>
  <c r="H144" i="1"/>
  <c r="D144" i="1"/>
  <c r="F147" i="1"/>
  <c r="C147" i="1"/>
  <c r="D143" i="1"/>
  <c r="E139" i="1"/>
  <c r="I138" i="1"/>
  <c r="D138" i="1"/>
  <c r="H136" i="1"/>
  <c r="B131" i="1"/>
  <c r="C130" i="1"/>
  <c r="F131" i="1"/>
  <c r="H128" i="1"/>
  <c r="D128" i="1"/>
  <c r="I127" i="1"/>
  <c r="H127" i="1"/>
  <c r="J127" i="1" s="1"/>
  <c r="D127" i="1"/>
  <c r="I126" i="1"/>
  <c r="D126" i="1"/>
  <c r="D125" i="1"/>
  <c r="D124" i="1"/>
  <c r="D123" i="1"/>
  <c r="I118" i="1"/>
  <c r="D118" i="1"/>
  <c r="I117" i="1"/>
  <c r="H117" i="1"/>
  <c r="D117" i="1"/>
  <c r="I116" i="1"/>
  <c r="D115" i="1"/>
  <c r="E109" i="1"/>
  <c r="C109" i="1"/>
  <c r="I108" i="1"/>
  <c r="H108" i="1"/>
  <c r="I107" i="1"/>
  <c r="D107" i="1"/>
  <c r="I106" i="1"/>
  <c r="I105" i="1"/>
  <c r="H104" i="1"/>
  <c r="D104" i="1"/>
  <c r="I103" i="1"/>
  <c r="I102" i="1"/>
  <c r="D102" i="1"/>
  <c r="D100" i="1"/>
  <c r="I99" i="1"/>
  <c r="D99" i="1"/>
  <c r="H98" i="1"/>
  <c r="H97" i="1"/>
  <c r="F90" i="1"/>
  <c r="I89" i="1"/>
  <c r="D89" i="1"/>
  <c r="I88" i="1"/>
  <c r="I87" i="1"/>
  <c r="H87" i="1"/>
  <c r="I85" i="1"/>
  <c r="I84" i="1"/>
  <c r="F91" i="1"/>
  <c r="H81" i="1"/>
  <c r="I81" i="1"/>
  <c r="D81" i="1"/>
  <c r="E90" i="1"/>
  <c r="B90" i="1"/>
  <c r="I73" i="1"/>
  <c r="H73" i="1"/>
  <c r="D73" i="1"/>
  <c r="H71" i="1"/>
  <c r="D71" i="1"/>
  <c r="I70" i="1"/>
  <c r="H70" i="1"/>
  <c r="D70" i="1"/>
  <c r="H69" i="1"/>
  <c r="D69" i="1"/>
  <c r="D68" i="1"/>
  <c r="H61" i="1"/>
  <c r="F63" i="1"/>
  <c r="E63" i="1"/>
  <c r="G63" i="1" s="1"/>
  <c r="I61" i="1"/>
  <c r="B63" i="1"/>
  <c r="H63" i="1" s="1"/>
  <c r="I60" i="1"/>
  <c r="D60" i="1"/>
  <c r="E62" i="1"/>
  <c r="I59" i="1"/>
  <c r="B62" i="1"/>
  <c r="H62" i="1" s="1"/>
  <c r="H53" i="1"/>
  <c r="C55" i="1"/>
  <c r="D53" i="1"/>
  <c r="I48" i="1"/>
  <c r="I47" i="1"/>
  <c r="H47" i="1"/>
  <c r="J47" i="1" s="1"/>
  <c r="B49" i="1"/>
  <c r="I40" i="1"/>
  <c r="D40" i="1"/>
  <c r="I38" i="1"/>
  <c r="H38" i="1"/>
  <c r="H37" i="1"/>
  <c r="I32" i="1"/>
  <c r="I31" i="1"/>
  <c r="I30" i="1"/>
  <c r="H30" i="1"/>
  <c r="F33" i="1"/>
  <c r="I23" i="1"/>
  <c r="I24" i="1" s="1"/>
  <c r="H23" i="1"/>
  <c r="J23" i="1" s="1"/>
  <c r="K23" i="1" s="1"/>
  <c r="D22" i="1"/>
  <c r="C24" i="1"/>
  <c r="D16" i="1"/>
  <c r="D17" i="1" s="1"/>
  <c r="E14" i="1"/>
  <c r="E20" i="1" s="1"/>
  <c r="E27" i="1" s="1"/>
  <c r="E35" i="1" s="1"/>
  <c r="E43" i="1" s="1"/>
  <c r="E51" i="1" s="1"/>
  <c r="E57" i="1" s="1"/>
  <c r="E66" i="1" s="1"/>
  <c r="E78" i="1" s="1"/>
  <c r="E95" i="1" s="1"/>
  <c r="E113" i="1" s="1"/>
  <c r="E121" i="1" s="1"/>
  <c r="E134" i="1" s="1"/>
  <c r="E141" i="1" s="1"/>
  <c r="E149" i="1" s="1"/>
  <c r="B14" i="1"/>
  <c r="B20" i="1" s="1"/>
  <c r="B27" i="1" s="1"/>
  <c r="B35" i="1" s="1"/>
  <c r="B43" i="1" s="1"/>
  <c r="B51" i="1" s="1"/>
  <c r="B57" i="1" s="1"/>
  <c r="B66" i="1" s="1"/>
  <c r="B78" i="1" s="1"/>
  <c r="B95" i="1" s="1"/>
  <c r="B113" i="1" s="1"/>
  <c r="B121" i="1" s="1"/>
  <c r="B134" i="1" s="1"/>
  <c r="B141" i="1" s="1"/>
  <c r="B149" i="1" s="1"/>
  <c r="I10" i="1"/>
  <c r="D10" i="1"/>
  <c r="H10" i="1"/>
  <c r="H9" i="1"/>
  <c r="H8" i="1"/>
  <c r="D8" i="1"/>
  <c r="J73" i="1" l="1"/>
  <c r="K22" i="1"/>
  <c r="H24" i="1"/>
  <c r="J16" i="1"/>
  <c r="J152" i="1"/>
  <c r="K152" i="1" s="1"/>
  <c r="J87" i="1"/>
  <c r="K87" i="1" s="1"/>
  <c r="I156" i="1"/>
  <c r="J81" i="1"/>
  <c r="K81" i="1" s="1"/>
  <c r="J70" i="1"/>
  <c r="K70" i="1" s="1"/>
  <c r="J30" i="1"/>
  <c r="K30" i="1" s="1"/>
  <c r="E92" i="1"/>
  <c r="D45" i="1"/>
  <c r="I137" i="1"/>
  <c r="C62" i="1"/>
  <c r="I62" i="1" s="1"/>
  <c r="J62" i="1" s="1"/>
  <c r="D108" i="1"/>
  <c r="D152" i="1"/>
  <c r="J10" i="1"/>
  <c r="K10" i="1" s="1"/>
  <c r="H45" i="1"/>
  <c r="K47" i="1"/>
  <c r="D61" i="1"/>
  <c r="D63" i="1" s="1"/>
  <c r="F75" i="1"/>
  <c r="D88" i="1"/>
  <c r="D98" i="1"/>
  <c r="H100" i="1"/>
  <c r="H123" i="1"/>
  <c r="D31" i="1"/>
  <c r="D85" i="1"/>
  <c r="K127" i="1"/>
  <c r="F109" i="1"/>
  <c r="I109" i="1" s="1"/>
  <c r="H116" i="1"/>
  <c r="J116" i="1" s="1"/>
  <c r="K116" i="1" s="1"/>
  <c r="H126" i="1"/>
  <c r="J126" i="1" s="1"/>
  <c r="K126" i="1" s="1"/>
  <c r="D136" i="1"/>
  <c r="I143" i="1"/>
  <c r="H40" i="1"/>
  <c r="J40" i="1" s="1"/>
  <c r="I54" i="1"/>
  <c r="C63" i="1"/>
  <c r="I63" i="1" s="1"/>
  <c r="J63" i="1" s="1"/>
  <c r="K63" i="1" s="1"/>
  <c r="I83" i="1"/>
  <c r="I86" i="1"/>
  <c r="I98" i="1"/>
  <c r="J98" i="1" s="1"/>
  <c r="K98" i="1" s="1"/>
  <c r="H138" i="1"/>
  <c r="J138" i="1" s="1"/>
  <c r="I144" i="1"/>
  <c r="J144" i="1" s="1"/>
  <c r="F92" i="1"/>
  <c r="D38" i="1"/>
  <c r="K73" i="1"/>
  <c r="I80" i="1"/>
  <c r="I69" i="1"/>
  <c r="J69" i="1" s="1"/>
  <c r="K69" i="1" s="1"/>
  <c r="E110" i="1"/>
  <c r="E111" i="1" s="1"/>
  <c r="C139" i="1"/>
  <c r="E147" i="1"/>
  <c r="H85" i="1"/>
  <c r="J85" i="1" s="1"/>
  <c r="K85" i="1" s="1"/>
  <c r="H89" i="1"/>
  <c r="J89" i="1" s="1"/>
  <c r="K89" i="1" s="1"/>
  <c r="E11" i="1"/>
  <c r="I8" i="1"/>
  <c r="J8" i="1" s="1"/>
  <c r="H31" i="1"/>
  <c r="J31" i="1" s="1"/>
  <c r="K31" i="1" s="1"/>
  <c r="I39" i="1"/>
  <c r="D48" i="1"/>
  <c r="E91" i="1"/>
  <c r="I101" i="1"/>
  <c r="D103" i="1"/>
  <c r="D116" i="1"/>
  <c r="D119" i="1" s="1"/>
  <c r="I124" i="1"/>
  <c r="B130" i="1"/>
  <c r="B132" i="1" s="1"/>
  <c r="D137" i="1"/>
  <c r="F55" i="1"/>
  <c r="I53" i="1"/>
  <c r="J53" i="1" s="1"/>
  <c r="K53" i="1" s="1"/>
  <c r="B64" i="1"/>
  <c r="E33" i="1"/>
  <c r="H29" i="1"/>
  <c r="H46" i="1"/>
  <c r="I55" i="1"/>
  <c r="D80" i="1"/>
  <c r="H80" i="1"/>
  <c r="B91" i="1"/>
  <c r="B92" i="1" s="1"/>
  <c r="H92" i="1" s="1"/>
  <c r="H83" i="1"/>
  <c r="F110" i="1"/>
  <c r="F111" i="1" s="1"/>
  <c r="G110" i="1"/>
  <c r="F119" i="1"/>
  <c r="I153" i="1"/>
  <c r="F155" i="1"/>
  <c r="B24" i="1"/>
  <c r="G33" i="1"/>
  <c r="J38" i="1"/>
  <c r="K38" i="1" s="1"/>
  <c r="D87" i="1"/>
  <c r="H106" i="1"/>
  <c r="J106" i="1" s="1"/>
  <c r="K106" i="1" s="1"/>
  <c r="D106" i="1"/>
  <c r="J117" i="1"/>
  <c r="D146" i="1"/>
  <c r="I146" i="1"/>
  <c r="J146" i="1" s="1"/>
  <c r="K146" i="1" s="1"/>
  <c r="D130" i="1"/>
  <c r="I151" i="1"/>
  <c r="C157" i="1"/>
  <c r="D151" i="1"/>
  <c r="H32" i="1"/>
  <c r="J32" i="1" s="1"/>
  <c r="K32" i="1" s="1"/>
  <c r="D32" i="1"/>
  <c r="B41" i="1"/>
  <c r="D39" i="1"/>
  <c r="D46" i="1"/>
  <c r="I46" i="1"/>
  <c r="C49" i="1"/>
  <c r="E49" i="1"/>
  <c r="H49" i="1" s="1"/>
  <c r="B55" i="1"/>
  <c r="H54" i="1"/>
  <c r="D83" i="1"/>
  <c r="H101" i="1"/>
  <c r="B110" i="1"/>
  <c r="D101" i="1"/>
  <c r="B17" i="1"/>
  <c r="D84" i="1"/>
  <c r="H84" i="1"/>
  <c r="J84" i="1" s="1"/>
  <c r="H90" i="1"/>
  <c r="G11" i="1"/>
  <c r="B11" i="1"/>
  <c r="C110" i="1"/>
  <c r="I9" i="1"/>
  <c r="J9" i="1" s="1"/>
  <c r="K9" i="1" s="1"/>
  <c r="C11" i="1"/>
  <c r="F11" i="1"/>
  <c r="H39" i="1"/>
  <c r="F49" i="1"/>
  <c r="H59" i="1"/>
  <c r="J59" i="1" s="1"/>
  <c r="K59" i="1" s="1"/>
  <c r="D59" i="1"/>
  <c r="D62" i="1" s="1"/>
  <c r="G90" i="1"/>
  <c r="C91" i="1"/>
  <c r="I91" i="1" s="1"/>
  <c r="H124" i="1"/>
  <c r="E131" i="1"/>
  <c r="H131" i="1" s="1"/>
  <c r="E157" i="1"/>
  <c r="D9" i="1"/>
  <c r="D11" i="1" s="1"/>
  <c r="D23" i="1"/>
  <c r="D24" i="1" s="1"/>
  <c r="D30" i="1"/>
  <c r="D37" i="1"/>
  <c r="I37" i="1"/>
  <c r="C41" i="1"/>
  <c r="G49" i="1"/>
  <c r="D47" i="1"/>
  <c r="H48" i="1"/>
  <c r="J48" i="1" s="1"/>
  <c r="K48" i="1" s="1"/>
  <c r="D54" i="1"/>
  <c r="D55" i="1" s="1"/>
  <c r="D74" i="1"/>
  <c r="I82" i="1"/>
  <c r="C90" i="1"/>
  <c r="E156" i="1"/>
  <c r="H156" i="1" s="1"/>
  <c r="H154" i="1"/>
  <c r="G156" i="1"/>
  <c r="H11" i="1"/>
  <c r="I29" i="1"/>
  <c r="I33" i="1" s="1"/>
  <c r="C33" i="1"/>
  <c r="E41" i="1"/>
  <c r="E55" i="1"/>
  <c r="H60" i="1"/>
  <c r="J60" i="1" s="1"/>
  <c r="K60" i="1" s="1"/>
  <c r="D82" i="1"/>
  <c r="H118" i="1"/>
  <c r="J118" i="1" s="1"/>
  <c r="F130" i="1"/>
  <c r="I123" i="1"/>
  <c r="J123" i="1" s="1"/>
  <c r="B139" i="1"/>
  <c r="H139" i="1" s="1"/>
  <c r="D145" i="1"/>
  <c r="D153" i="1"/>
  <c r="B157" i="1"/>
  <c r="H153" i="1"/>
  <c r="D86" i="1"/>
  <c r="H102" i="1"/>
  <c r="J102" i="1" s="1"/>
  <c r="K102" i="1" s="1"/>
  <c r="H105" i="1"/>
  <c r="J105" i="1" s="1"/>
  <c r="D105" i="1"/>
  <c r="H107" i="1"/>
  <c r="J107" i="1" s="1"/>
  <c r="K107" i="1" s="1"/>
  <c r="F157" i="1"/>
  <c r="D29" i="1"/>
  <c r="B33" i="1"/>
  <c r="F41" i="1"/>
  <c r="F74" i="1"/>
  <c r="E75" i="1"/>
  <c r="B109" i="1"/>
  <c r="C155" i="1"/>
  <c r="I155" i="1" s="1"/>
  <c r="F139" i="1"/>
  <c r="E64" i="1"/>
  <c r="G62" i="1"/>
  <c r="G64" i="1" s="1"/>
  <c r="B75" i="1"/>
  <c r="H72" i="1"/>
  <c r="I97" i="1"/>
  <c r="J97" i="1" s="1"/>
  <c r="I100" i="1"/>
  <c r="I104" i="1"/>
  <c r="J104" i="1" s="1"/>
  <c r="K104" i="1" s="1"/>
  <c r="H129" i="1"/>
  <c r="G139" i="1"/>
  <c r="F62" i="1"/>
  <c r="F64" i="1" s="1"/>
  <c r="H68" i="1"/>
  <c r="C75" i="1"/>
  <c r="I72" i="1"/>
  <c r="B74" i="1"/>
  <c r="H88" i="1"/>
  <c r="J88" i="1" s="1"/>
  <c r="K88" i="1" s="1"/>
  <c r="D97" i="1"/>
  <c r="H115" i="1"/>
  <c r="B119" i="1"/>
  <c r="H125" i="1"/>
  <c r="I129" i="1"/>
  <c r="I136" i="1"/>
  <c r="J136" i="1" s="1"/>
  <c r="K136" i="1" s="1"/>
  <c r="H137" i="1"/>
  <c r="H143" i="1"/>
  <c r="I45" i="1"/>
  <c r="I68" i="1"/>
  <c r="C74" i="1"/>
  <c r="I71" i="1"/>
  <c r="J71" i="1" s="1"/>
  <c r="K71" i="1" s="1"/>
  <c r="D72" i="1"/>
  <c r="D75" i="1" s="1"/>
  <c r="G109" i="1"/>
  <c r="I115" i="1"/>
  <c r="C119" i="1"/>
  <c r="I125" i="1"/>
  <c r="C131" i="1"/>
  <c r="I131" i="1" s="1"/>
  <c r="I128" i="1"/>
  <c r="J128" i="1" s="1"/>
  <c r="K128" i="1" s="1"/>
  <c r="D129" i="1"/>
  <c r="D131" i="1" s="1"/>
  <c r="H151" i="1"/>
  <c r="B155" i="1"/>
  <c r="H155" i="1" s="1"/>
  <c r="J61" i="1"/>
  <c r="K61" i="1" s="1"/>
  <c r="E74" i="1"/>
  <c r="G74" i="1"/>
  <c r="H82" i="1"/>
  <c r="H86" i="1"/>
  <c r="H99" i="1"/>
  <c r="J99" i="1" s="1"/>
  <c r="K99" i="1" s="1"/>
  <c r="H103" i="1"/>
  <c r="J103" i="1" s="1"/>
  <c r="K103" i="1" s="1"/>
  <c r="J108" i="1"/>
  <c r="K108" i="1" s="1"/>
  <c r="E119" i="1"/>
  <c r="E130" i="1"/>
  <c r="E132" i="1" s="1"/>
  <c r="I145" i="1"/>
  <c r="J145" i="1" s="1"/>
  <c r="K145" i="1" s="1"/>
  <c r="B147" i="1"/>
  <c r="I154" i="1"/>
  <c r="J124" i="1" l="1"/>
  <c r="D109" i="1"/>
  <c r="J83" i="1"/>
  <c r="D64" i="1"/>
  <c r="J39" i="1"/>
  <c r="K39" i="1" s="1"/>
  <c r="I41" i="1"/>
  <c r="J17" i="1"/>
  <c r="K16" i="1"/>
  <c r="K17" i="1" s="1"/>
  <c r="J156" i="1"/>
  <c r="K156" i="1" s="1"/>
  <c r="I147" i="1"/>
  <c r="D139" i="1"/>
  <c r="J137" i="1"/>
  <c r="K137" i="1" s="1"/>
  <c r="I139" i="1"/>
  <c r="J139" i="1" s="1"/>
  <c r="K139" i="1" s="1"/>
  <c r="J129" i="1"/>
  <c r="K129" i="1" s="1"/>
  <c r="C64" i="1"/>
  <c r="I64" i="1" s="1"/>
  <c r="J153" i="1"/>
  <c r="K153" i="1" s="1"/>
  <c r="H110" i="1"/>
  <c r="J100" i="1"/>
  <c r="K100" i="1" s="1"/>
  <c r="I110" i="1"/>
  <c r="E76" i="1"/>
  <c r="K62" i="1"/>
  <c r="H64" i="1"/>
  <c r="J54" i="1"/>
  <c r="K54" i="1" s="1"/>
  <c r="J45" i="1"/>
  <c r="K45" i="1" s="1"/>
  <c r="K123" i="1"/>
  <c r="D91" i="1"/>
  <c r="H55" i="1"/>
  <c r="J55" i="1" s="1"/>
  <c r="K55" i="1" s="1"/>
  <c r="J115" i="1"/>
  <c r="K115" i="1" s="1"/>
  <c r="H132" i="1"/>
  <c r="G75" i="1"/>
  <c r="G76" i="1" s="1"/>
  <c r="J131" i="1"/>
  <c r="K131" i="1" s="1"/>
  <c r="H41" i="1"/>
  <c r="K84" i="1"/>
  <c r="F76" i="1"/>
  <c r="D147" i="1"/>
  <c r="I157" i="1"/>
  <c r="H91" i="1"/>
  <c r="J91" i="1" s="1"/>
  <c r="K91" i="1" s="1"/>
  <c r="H130" i="1"/>
  <c r="J80" i="1"/>
  <c r="K80" i="1" s="1"/>
  <c r="K97" i="1"/>
  <c r="K83" i="1"/>
  <c r="D76" i="1"/>
  <c r="G91" i="1"/>
  <c r="G92" i="1" s="1"/>
  <c r="K105" i="1"/>
  <c r="J86" i="1"/>
  <c r="K86" i="1" s="1"/>
  <c r="K40" i="1"/>
  <c r="J72" i="1"/>
  <c r="K72" i="1" s="1"/>
  <c r="G41" i="1"/>
  <c r="C111" i="1"/>
  <c r="I111" i="1" s="1"/>
  <c r="D49" i="1"/>
  <c r="J82" i="1"/>
  <c r="K82" i="1" s="1"/>
  <c r="G131" i="1"/>
  <c r="J101" i="1"/>
  <c r="K101" i="1" s="1"/>
  <c r="G55" i="1"/>
  <c r="B163" i="1"/>
  <c r="H163" i="1" s="1"/>
  <c r="H74" i="1"/>
  <c r="K118" i="1"/>
  <c r="G155" i="1"/>
  <c r="G157" i="1"/>
  <c r="J155" i="1"/>
  <c r="H147" i="1"/>
  <c r="J143" i="1"/>
  <c r="I75" i="1"/>
  <c r="C76" i="1"/>
  <c r="H157" i="1"/>
  <c r="J151" i="1"/>
  <c r="G111" i="1"/>
  <c r="J68" i="1"/>
  <c r="K68" i="1" s="1"/>
  <c r="G130" i="1"/>
  <c r="K138" i="1"/>
  <c r="J37" i="1"/>
  <c r="K8" i="1"/>
  <c r="J11" i="1"/>
  <c r="K11" i="1" s="1"/>
  <c r="J46" i="1"/>
  <c r="K46" i="1" s="1"/>
  <c r="G119" i="1"/>
  <c r="C132" i="1"/>
  <c r="C162" i="1"/>
  <c r="I119" i="1"/>
  <c r="H119" i="1"/>
  <c r="I90" i="1"/>
  <c r="J90" i="1" s="1"/>
  <c r="K90" i="1" s="1"/>
  <c r="C92" i="1"/>
  <c r="I92" i="1" s="1"/>
  <c r="J92" i="1" s="1"/>
  <c r="H109" i="1"/>
  <c r="J109" i="1" s="1"/>
  <c r="K109" i="1" s="1"/>
  <c r="B111" i="1"/>
  <c r="H111" i="1" s="1"/>
  <c r="D33" i="1"/>
  <c r="D41" i="1"/>
  <c r="B162" i="1"/>
  <c r="K144" i="1"/>
  <c r="J29" i="1"/>
  <c r="H33" i="1"/>
  <c r="I11" i="1"/>
  <c r="J125" i="1"/>
  <c r="K125" i="1" s="1"/>
  <c r="B76" i="1"/>
  <c r="H76" i="1" s="1"/>
  <c r="H75" i="1"/>
  <c r="D132" i="1"/>
  <c r="C163" i="1"/>
  <c r="I163" i="1" s="1"/>
  <c r="I74" i="1"/>
  <c r="G147" i="1"/>
  <c r="F132" i="1"/>
  <c r="I130" i="1"/>
  <c r="J154" i="1"/>
  <c r="K154" i="1" s="1"/>
  <c r="K124" i="1"/>
  <c r="D110" i="1"/>
  <c r="D111" i="1" s="1"/>
  <c r="I49" i="1"/>
  <c r="J49" i="1" s="1"/>
  <c r="K49" i="1" s="1"/>
  <c r="D157" i="1"/>
  <c r="D155" i="1"/>
  <c r="K117" i="1"/>
  <c r="D90" i="1"/>
  <c r="J111" i="1" l="1"/>
  <c r="K111" i="1" s="1"/>
  <c r="D92" i="1"/>
  <c r="J119" i="1"/>
  <c r="K119" i="1" s="1"/>
  <c r="J110" i="1"/>
  <c r="K110" i="1" s="1"/>
  <c r="J74" i="1"/>
  <c r="K74" i="1" s="1"/>
  <c r="J64" i="1"/>
  <c r="K64" i="1" s="1"/>
  <c r="J130" i="1"/>
  <c r="K130" i="1" s="1"/>
  <c r="I76" i="1"/>
  <c r="J76" i="1" s="1"/>
  <c r="K76" i="1" s="1"/>
  <c r="G132" i="1"/>
  <c r="K155" i="1"/>
  <c r="K92" i="1"/>
  <c r="I162" i="1"/>
  <c r="C161" i="1"/>
  <c r="I161" i="1" s="1"/>
  <c r="J75" i="1"/>
  <c r="K75" i="1" s="1"/>
  <c r="H162" i="1"/>
  <c r="D162" i="1"/>
  <c r="B161" i="1"/>
  <c r="H161" i="1" s="1"/>
  <c r="I132" i="1"/>
  <c r="J132" i="1" s="1"/>
  <c r="K132" i="1" s="1"/>
  <c r="D163" i="1"/>
  <c r="J163" i="1" s="1"/>
  <c r="K163" i="1" s="1"/>
  <c r="K143" i="1"/>
  <c r="J147" i="1"/>
  <c r="K147" i="1" s="1"/>
  <c r="J41" i="1"/>
  <c r="K41" i="1" s="1"/>
  <c r="K37" i="1"/>
  <c r="K29" i="1"/>
  <c r="J33" i="1"/>
  <c r="K33" i="1" s="1"/>
  <c r="J157" i="1"/>
  <c r="K157" i="1" s="1"/>
  <c r="K151" i="1"/>
  <c r="J162" i="1" l="1"/>
  <c r="K162" i="1" s="1"/>
  <c r="D161" i="1"/>
  <c r="J161" i="1" s="1"/>
  <c r="K161" i="1" s="1"/>
</calcChain>
</file>

<file path=xl/sharedStrings.xml><?xml version="1.0" encoding="utf-8"?>
<sst xmlns="http://schemas.openxmlformats.org/spreadsheetml/2006/main" count="332" uniqueCount="123">
  <si>
    <t>選挙人名簿選挙時登録者数調べ（衆議院小選挙区別）</t>
    <rPh sb="0" eb="3">
      <t>センキョニン</t>
    </rPh>
    <rPh sb="3" eb="5">
      <t>メイボ</t>
    </rPh>
    <rPh sb="5" eb="8">
      <t>センキョジ</t>
    </rPh>
    <rPh sb="8" eb="12">
      <t>トウロクシャスウ</t>
    </rPh>
    <rPh sb="12" eb="13">
      <t>シラベ</t>
    </rPh>
    <rPh sb="15" eb="18">
      <t>シュウギイン</t>
    </rPh>
    <rPh sb="18" eb="22">
      <t>ショウセンキョク</t>
    </rPh>
    <rPh sb="22" eb="23">
      <t>ベツ</t>
    </rPh>
    <phoneticPr fontId="3"/>
  </si>
  <si>
    <t>　　　　埼玉県選挙管理委員会</t>
    <phoneticPr fontId="3"/>
  </si>
  <si>
    <t>第　　１　　区</t>
  </si>
  <si>
    <t>　　　　　　　項目
市町村名</t>
  </si>
  <si>
    <t>令和６年１０月１４日現在</t>
    <rPh sb="0" eb="1">
      <t>レイ</t>
    </rPh>
    <rPh sb="1" eb="2">
      <t>カズ</t>
    </rPh>
    <rPh sb="3" eb="4">
      <t>ネン</t>
    </rPh>
    <phoneticPr fontId="3"/>
  </si>
  <si>
    <t>増　　　　　減</t>
  </si>
  <si>
    <t>男</t>
  </si>
  <si>
    <t>女</t>
  </si>
  <si>
    <t>計</t>
  </si>
  <si>
    <t>率(%)</t>
  </si>
  <si>
    <t>見　　沼　　区</t>
    <rPh sb="0" eb="4">
      <t>ミヌマ</t>
    </rPh>
    <rPh sb="6" eb="7">
      <t>ク</t>
    </rPh>
    <phoneticPr fontId="3"/>
  </si>
  <si>
    <t>浦　　和　　区</t>
    <rPh sb="0" eb="4">
      <t>ウラワ</t>
    </rPh>
    <rPh sb="6" eb="7">
      <t>ク</t>
    </rPh>
    <phoneticPr fontId="3"/>
  </si>
  <si>
    <t>緑　　　　　区</t>
    <rPh sb="0" eb="7">
      <t>ミドリク</t>
    </rPh>
    <phoneticPr fontId="3"/>
  </si>
  <si>
    <t>第　 １　 区　 計</t>
  </si>
  <si>
    <t>第　　２　　区</t>
  </si>
  <si>
    <t>川　　口　　市</t>
  </si>
  <si>
    <t>第 　２ 　区 　計</t>
  </si>
  <si>
    <t>注）川口市の選挙人名簿定時登録者数は、一部区域（第３区に属する区域）を除く登録者数です。</t>
    <phoneticPr fontId="3"/>
  </si>
  <si>
    <t>第　　３　　区</t>
  </si>
  <si>
    <t>越　　谷　　市</t>
  </si>
  <si>
    <t>第　 ３ 　区 　計</t>
  </si>
  <si>
    <t>注）川口市の選挙人名簿定時登録者数は、一部区域（第２区に属する区域）を除く登録者数です。</t>
    <rPh sb="2" eb="4">
      <t>カワグチ</t>
    </rPh>
    <phoneticPr fontId="3"/>
  </si>
  <si>
    <t>第　　４　　区</t>
  </si>
  <si>
    <t>朝　　霞　　市</t>
  </si>
  <si>
    <t>志　　木　　市</t>
  </si>
  <si>
    <t>和　　光　　市</t>
  </si>
  <si>
    <t>新　　座　　市</t>
  </si>
  <si>
    <t>第　 ４ 　区 　計</t>
  </si>
  <si>
    <t>第　　５　　区</t>
  </si>
  <si>
    <t>西　　　　　区</t>
    <rPh sb="0" eb="7">
      <t>ニシク</t>
    </rPh>
    <phoneticPr fontId="3"/>
  </si>
  <si>
    <t>北　　　　　区</t>
    <rPh sb="0" eb="7">
      <t>キタク</t>
    </rPh>
    <phoneticPr fontId="3"/>
  </si>
  <si>
    <t>大　　宮　　区</t>
    <rPh sb="0" eb="4">
      <t>オオミヤ</t>
    </rPh>
    <rPh sb="6" eb="7">
      <t>ク</t>
    </rPh>
    <phoneticPr fontId="3"/>
  </si>
  <si>
    <t>中　　央　　区</t>
    <rPh sb="0" eb="7">
      <t>チュウオウク</t>
    </rPh>
    <phoneticPr fontId="3"/>
  </si>
  <si>
    <t>第 　５ 　区 　計</t>
  </si>
  <si>
    <t>第　　６　　区</t>
  </si>
  <si>
    <t>鴻　　巣　　市</t>
  </si>
  <si>
    <t>上　　尾　　市</t>
  </si>
  <si>
    <t>桶　　川　　市</t>
  </si>
  <si>
    <t>北　　本　　市</t>
  </si>
  <si>
    <t>第　 ６ 　区 　計</t>
  </si>
  <si>
    <t>第　　７　　区</t>
  </si>
  <si>
    <t>川　　越　　市</t>
  </si>
  <si>
    <t>富　士　見　市</t>
  </si>
  <si>
    <t>第　 ７ 　区 　計</t>
  </si>
  <si>
    <t>第　　８　　区</t>
  </si>
  <si>
    <t>所　　沢　　市</t>
  </si>
  <si>
    <t>ふ じ み 野 市</t>
    <rPh sb="6" eb="7">
      <t>ノ</t>
    </rPh>
    <rPh sb="8" eb="9">
      <t>シ</t>
    </rPh>
    <phoneticPr fontId="3"/>
  </si>
  <si>
    <t>三　　芳　　町</t>
  </si>
  <si>
    <t>市　　　　 　　計</t>
  </si>
  <si>
    <t>町　 　村　　　計</t>
  </si>
  <si>
    <t>第　 ８ 　区 　計</t>
  </si>
  <si>
    <t>第　　９　　区</t>
  </si>
  <si>
    <t>飯　　能　　市</t>
  </si>
  <si>
    <t>狭　　山　　市</t>
  </si>
  <si>
    <t>入　　間　　市</t>
  </si>
  <si>
    <t>日　　高　　市</t>
  </si>
  <si>
    <t>毛　呂　山　町</t>
  </si>
  <si>
    <t>越　　生　　町</t>
  </si>
  <si>
    <t>第　 ９ 　区 　計</t>
  </si>
  <si>
    <t>第　 １０ 　区</t>
  </si>
  <si>
    <t>増　　　　　減</t>
    <phoneticPr fontId="3"/>
  </si>
  <si>
    <t>東　松　山　市</t>
  </si>
  <si>
    <t>坂　　戸　　市</t>
  </si>
  <si>
    <t>鶴　ヶ　島　市</t>
  </si>
  <si>
    <t>滑　　川　　町</t>
  </si>
  <si>
    <t>嵐　　山　　町</t>
  </si>
  <si>
    <t>小　　川　　町</t>
  </si>
  <si>
    <t>川　　島　　町</t>
  </si>
  <si>
    <t>吉　　見　　町</t>
  </si>
  <si>
    <t>鳩　　山　　町</t>
  </si>
  <si>
    <t>と き が わ 町</t>
    <rPh sb="8" eb="9">
      <t>マチ</t>
    </rPh>
    <phoneticPr fontId="3"/>
  </si>
  <si>
    <t>第  １０  区 　計</t>
  </si>
  <si>
    <t>第　 １１ 　区</t>
  </si>
  <si>
    <t>秩　　父　　市</t>
  </si>
  <si>
    <t>本　　庄　　市</t>
  </si>
  <si>
    <t>深　　谷　　市</t>
  </si>
  <si>
    <t>横　　瀬　　町</t>
  </si>
  <si>
    <t>皆　　野　　町</t>
  </si>
  <si>
    <t>長　　瀞　　町</t>
  </si>
  <si>
    <t>小　鹿　野　町</t>
  </si>
  <si>
    <t>東　秩　父　村</t>
  </si>
  <si>
    <t>美　　里　　町</t>
  </si>
  <si>
    <t>神　　川　　町</t>
  </si>
  <si>
    <t>上　　里　　町</t>
  </si>
  <si>
    <t>寄　　居　　町</t>
  </si>
  <si>
    <t>第  １１  区 　計</t>
  </si>
  <si>
    <t>第　 １２ 　区</t>
  </si>
  <si>
    <t>熊　　谷　　市</t>
  </si>
  <si>
    <t>行　　田　　市</t>
  </si>
  <si>
    <t>加　　須　　市</t>
  </si>
  <si>
    <t>羽　　生　　市</t>
  </si>
  <si>
    <t>第  １２  区 　計</t>
  </si>
  <si>
    <t>第　 １３ 　区</t>
  </si>
  <si>
    <t>久　　喜　　市</t>
  </si>
  <si>
    <t>蓮　　田　　市</t>
  </si>
  <si>
    <t>幸　　手　　市</t>
  </si>
  <si>
    <t>白　　岡　　市</t>
    <rPh sb="6" eb="7">
      <t>シ</t>
    </rPh>
    <phoneticPr fontId="3"/>
  </si>
  <si>
    <t>伊　　奈　　町</t>
  </si>
  <si>
    <t>宮　　代　　町</t>
  </si>
  <si>
    <t>杉　　戸　　町</t>
  </si>
  <si>
    <t>第  １３  区 　計</t>
  </si>
  <si>
    <t>第　 １４ 　区</t>
  </si>
  <si>
    <t>草　　加　　市</t>
  </si>
  <si>
    <t>八　　潮　　市</t>
  </si>
  <si>
    <t>三　　郷　　市</t>
  </si>
  <si>
    <t>第  １４  区 　計</t>
  </si>
  <si>
    <t>第　 １５ 　区</t>
    <phoneticPr fontId="3"/>
  </si>
  <si>
    <t>桜　　　　　区</t>
    <rPh sb="0" eb="1">
      <t>サクラ</t>
    </rPh>
    <rPh sb="6" eb="7">
      <t>ク</t>
    </rPh>
    <phoneticPr fontId="3"/>
  </si>
  <si>
    <t>南　　　　　区</t>
    <rPh sb="0" eb="7">
      <t>ミナミク</t>
    </rPh>
    <phoneticPr fontId="3"/>
  </si>
  <si>
    <t>蕨　　　　　市</t>
  </si>
  <si>
    <t>戸　　田　　市</t>
  </si>
  <si>
    <t>第　１５ 　区 　計</t>
    <phoneticPr fontId="3"/>
  </si>
  <si>
    <t>第　 １６ 　区</t>
    <phoneticPr fontId="3"/>
  </si>
  <si>
    <t>岩　　槻　　区</t>
    <rPh sb="6" eb="7">
      <t>ク</t>
    </rPh>
    <phoneticPr fontId="3"/>
  </si>
  <si>
    <t>春　日　部　市</t>
  </si>
  <si>
    <t>吉　　川　　市</t>
  </si>
  <si>
    <t>松　　伏　　町</t>
  </si>
  <si>
    <t>第　１６ 　区 　計</t>
    <phoneticPr fontId="3"/>
  </si>
  <si>
    <t>県　  合 　 計</t>
    <rPh sb="0" eb="1">
      <t>ケン</t>
    </rPh>
    <rPh sb="4" eb="5">
      <t>ゴウ</t>
    </rPh>
    <phoneticPr fontId="3"/>
  </si>
  <si>
    <t>　　　　　　　項目
全体計</t>
    <rPh sb="10" eb="12">
      <t>ゼンタイ</t>
    </rPh>
    <rPh sb="12" eb="13">
      <t>ケイ</t>
    </rPh>
    <phoneticPr fontId="3"/>
  </si>
  <si>
    <t>県 　　　　　　計</t>
    <rPh sb="0" eb="1">
      <t>ケン</t>
    </rPh>
    <phoneticPr fontId="3"/>
  </si>
  <si>
    <t>令和８年１月２６日現在</t>
    <rPh sb="0" eb="1">
      <t>レイ</t>
    </rPh>
    <rPh sb="1" eb="2">
      <t>カズ</t>
    </rPh>
    <rPh sb="3" eb="4">
      <t>ネン</t>
    </rPh>
    <phoneticPr fontId="3"/>
  </si>
  <si>
    <t>令和８年１月２６日現在</t>
    <rPh sb="0" eb="1">
      <t>レイ</t>
    </rPh>
    <rPh sb="1" eb="2">
      <t>カズ</t>
    </rPh>
    <rPh sb="3" eb="4">
      <t>ネン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</si>
</sst>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9"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61">
    <xf numFmtId="0" fontId="0" fillId="0" borderId="0" xfId="0">
      <alignment vertical="center"/>
    </xf>
    <xf numFmtId="0" fontId="1" fillId="0" borderId="0" xfId="0" applyNumberFormat="1" applyFont="1" applyAlignment="1"/>
    <xf numFmtId="3" fontId="1" fillId="0" borderId="0" xfId="0" applyNumberFormat="1" applyFont="1" applyAlignment="1"/>
    <xf numFmtId="3" fontId="4" fillId="0" borderId="0" xfId="0" applyNumberFormat="1" applyFont="1" applyAlignment="1"/>
    <xf numFmtId="0" fontId="1" fillId="0" borderId="0" xfId="0" applyFont="1" applyAlignment="1"/>
    <xf numFmtId="2" fontId="1" fillId="0" borderId="0" xfId="0" applyNumberFormat="1" applyFont="1" applyAlignment="1"/>
    <xf numFmtId="0" fontId="5" fillId="0" borderId="0" xfId="0" applyNumberFormat="1" applyFont="1" applyAlignment="1"/>
    <xf numFmtId="3" fontId="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2" fontId="6" fillId="0" borderId="8" xfId="0" applyNumberFormat="1" applyFont="1" applyBorder="1" applyAlignment="1">
      <alignment horizontal="right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6" fillId="0" borderId="9" xfId="0" applyNumberFormat="1" applyFont="1" applyFill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2" fontId="6" fillId="0" borderId="12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2" fontId="6" fillId="0" borderId="11" xfId="0" applyNumberFormat="1" applyFont="1" applyBorder="1" applyAlignment="1">
      <alignment horizontal="right" vertical="center"/>
    </xf>
    <xf numFmtId="0" fontId="6" fillId="0" borderId="13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right" vertical="center"/>
    </xf>
    <xf numFmtId="2" fontId="6" fillId="0" borderId="13" xfId="0" applyNumberFormat="1" applyFont="1" applyBorder="1" applyAlignment="1">
      <alignment horizontal="right" vertical="center"/>
    </xf>
    <xf numFmtId="0" fontId="6" fillId="0" borderId="9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right" vertical="center"/>
    </xf>
    <xf numFmtId="0" fontId="6" fillId="0" borderId="11" xfId="0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left"/>
    </xf>
    <xf numFmtId="3" fontId="1" fillId="0" borderId="0" xfId="1" applyNumberFormat="1" applyFont="1"/>
    <xf numFmtId="2" fontId="1" fillId="0" borderId="0" xfId="1" applyNumberFormat="1" applyFont="1"/>
    <xf numFmtId="3" fontId="6" fillId="0" borderId="7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right" vertical="center"/>
    </xf>
    <xf numFmtId="2" fontId="6" fillId="0" borderId="7" xfId="1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vertical="center"/>
    </xf>
    <xf numFmtId="2" fontId="6" fillId="0" borderId="8" xfId="0" applyNumberFormat="1" applyFont="1" applyBorder="1" applyAlignment="1">
      <alignment vertical="center"/>
    </xf>
    <xf numFmtId="0" fontId="6" fillId="0" borderId="1" xfId="1" applyNumberFormat="1" applyFont="1" applyBorder="1" applyAlignment="1">
      <alignment vertical="center" wrapText="1"/>
    </xf>
    <xf numFmtId="0" fontId="6" fillId="0" borderId="6" xfId="1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2" fontId="6" fillId="0" borderId="2" xfId="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vertical="center" wrapText="1"/>
    </xf>
    <xf numFmtId="0" fontId="6" fillId="0" borderId="6" xfId="0" applyNumberFormat="1" applyFont="1" applyBorder="1" applyAlignment="1">
      <alignment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6" fillId="0" borderId="8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vertical="center"/>
    </xf>
  </cellXfs>
  <cellStyles count="2">
    <cellStyle name="標準" xfId="0" builtinId="0"/>
    <cellStyle name="標準_資料５" xfId="1" xr:uid="{DB17C210-95F3-4C3B-A3EE-C51BDE9D63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A06B7-03BE-4B02-AB87-B1149BFFC619}">
  <dimension ref="A1:K163"/>
  <sheetViews>
    <sheetView tabSelected="1" view="pageBreakPreview" topLeftCell="A126" zoomScale="92" zoomScaleNormal="100" zoomScaleSheetLayoutView="92" workbookViewId="0">
      <selection activeCell="D154" sqref="D154"/>
    </sheetView>
  </sheetViews>
  <sheetFormatPr defaultRowHeight="13"/>
  <cols>
    <col min="1" max="1" width="19.1796875" customWidth="1"/>
  </cols>
  <sheetData>
    <row r="1" spans="1:11" ht="16.5">
      <c r="A1" s="1" t="s">
        <v>122</v>
      </c>
      <c r="B1" s="1"/>
      <c r="C1" s="2"/>
      <c r="D1" s="3"/>
      <c r="E1" s="4"/>
      <c r="F1" s="2"/>
      <c r="G1" s="3"/>
      <c r="H1" s="2"/>
      <c r="I1" s="2"/>
      <c r="J1" s="2"/>
      <c r="K1" s="5"/>
    </row>
    <row r="2" spans="1:11" ht="16.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>
      <c r="A3" s="1"/>
      <c r="B3" s="2"/>
      <c r="C3" s="2"/>
      <c r="D3" s="2"/>
      <c r="E3" s="2"/>
      <c r="F3" s="2"/>
      <c r="G3" s="2"/>
      <c r="H3" s="2"/>
      <c r="I3" s="2" t="s">
        <v>1</v>
      </c>
      <c r="J3" s="2"/>
      <c r="K3" s="5"/>
    </row>
    <row r="4" spans="1:11">
      <c r="A4" s="1"/>
      <c r="B4" s="2"/>
      <c r="C4" s="2"/>
      <c r="D4" s="2"/>
      <c r="E4" s="2"/>
      <c r="F4" s="2"/>
      <c r="G4" s="2"/>
      <c r="H4" s="2"/>
      <c r="I4" s="2"/>
      <c r="J4" s="2"/>
      <c r="K4" s="5"/>
    </row>
    <row r="5" spans="1:11" ht="19">
      <c r="A5" s="6" t="s">
        <v>2</v>
      </c>
      <c r="B5" s="2"/>
      <c r="C5" s="2"/>
      <c r="D5" s="2"/>
      <c r="E5" s="2"/>
      <c r="F5" s="2"/>
      <c r="G5" s="2"/>
      <c r="H5" s="2"/>
      <c r="I5" s="2"/>
      <c r="J5" s="2"/>
      <c r="K5" s="5"/>
    </row>
    <row r="6" spans="1:11">
      <c r="A6" s="49" t="s">
        <v>3</v>
      </c>
      <c r="B6" s="51" t="s">
        <v>121</v>
      </c>
      <c r="C6" s="51"/>
      <c r="D6" s="51"/>
      <c r="E6" s="45" t="s">
        <v>4</v>
      </c>
      <c r="F6" s="46"/>
      <c r="G6" s="47"/>
      <c r="H6" s="52" t="s">
        <v>5</v>
      </c>
      <c r="I6" s="53"/>
      <c r="J6" s="53"/>
      <c r="K6" s="54"/>
    </row>
    <row r="7" spans="1:11">
      <c r="A7" s="50"/>
      <c r="B7" s="7" t="s">
        <v>6</v>
      </c>
      <c r="C7" s="7" t="s">
        <v>7</v>
      </c>
      <c r="D7" s="7" t="s">
        <v>8</v>
      </c>
      <c r="E7" s="7" t="s">
        <v>6</v>
      </c>
      <c r="F7" s="7" t="s">
        <v>7</v>
      </c>
      <c r="G7" s="7" t="s">
        <v>8</v>
      </c>
      <c r="H7" s="7" t="s">
        <v>6</v>
      </c>
      <c r="I7" s="7" t="s">
        <v>7</v>
      </c>
      <c r="J7" s="7" t="s">
        <v>8</v>
      </c>
      <c r="K7" s="8" t="s">
        <v>9</v>
      </c>
    </row>
    <row r="8" spans="1:11">
      <c r="A8" s="9" t="s">
        <v>10</v>
      </c>
      <c r="B8" s="10">
        <v>68169</v>
      </c>
      <c r="C8" s="10">
        <v>70726</v>
      </c>
      <c r="D8" s="10">
        <f>B8+C8</f>
        <v>138895</v>
      </c>
      <c r="E8" s="10">
        <v>67946</v>
      </c>
      <c r="F8" s="10">
        <v>70462</v>
      </c>
      <c r="G8" s="10">
        <v>138408</v>
      </c>
      <c r="H8" s="11">
        <f t="shared" ref="H8:I10" si="0">B8-E8</f>
        <v>223</v>
      </c>
      <c r="I8" s="11">
        <f t="shared" si="0"/>
        <v>264</v>
      </c>
      <c r="J8" s="12">
        <f>H8+I8</f>
        <v>487</v>
      </c>
      <c r="K8" s="13">
        <f>ROUND(J8/G8*100,2)</f>
        <v>0.35</v>
      </c>
    </row>
    <row r="9" spans="1:11">
      <c r="A9" s="14" t="s">
        <v>11</v>
      </c>
      <c r="B9" s="12">
        <v>66686</v>
      </c>
      <c r="C9" s="12">
        <v>72619</v>
      </c>
      <c r="D9" s="12">
        <f>B9+C9</f>
        <v>139305</v>
      </c>
      <c r="E9" s="12">
        <v>66697</v>
      </c>
      <c r="F9" s="12">
        <v>72334</v>
      </c>
      <c r="G9" s="12">
        <v>139031</v>
      </c>
      <c r="H9" s="11">
        <f t="shared" si="0"/>
        <v>-11</v>
      </c>
      <c r="I9" s="11">
        <f t="shared" si="0"/>
        <v>285</v>
      </c>
      <c r="J9" s="12">
        <f>H9+I9</f>
        <v>274</v>
      </c>
      <c r="K9" s="13">
        <f>ROUND(J9/G9*100,2)</f>
        <v>0.2</v>
      </c>
    </row>
    <row r="10" spans="1:11">
      <c r="A10" s="14" t="s">
        <v>12</v>
      </c>
      <c r="B10" s="12">
        <v>53795</v>
      </c>
      <c r="C10" s="12">
        <v>56135</v>
      </c>
      <c r="D10" s="12">
        <f>B10+C10</f>
        <v>109930</v>
      </c>
      <c r="E10" s="12">
        <v>53199</v>
      </c>
      <c r="F10" s="12">
        <v>55410</v>
      </c>
      <c r="G10" s="12">
        <v>108609</v>
      </c>
      <c r="H10" s="11">
        <f t="shared" si="0"/>
        <v>596</v>
      </c>
      <c r="I10" s="11">
        <f t="shared" si="0"/>
        <v>725</v>
      </c>
      <c r="J10" s="12">
        <f>H10+I10</f>
        <v>1321</v>
      </c>
      <c r="K10" s="13">
        <f>ROUND(J10/G10*100,2)</f>
        <v>1.22</v>
      </c>
    </row>
    <row r="11" spans="1:11">
      <c r="A11" s="15" t="s">
        <v>13</v>
      </c>
      <c r="B11" s="16">
        <f t="shared" ref="B11:J11" si="1">SUM(B8:B10)</f>
        <v>188650</v>
      </c>
      <c r="C11" s="16">
        <f t="shared" si="1"/>
        <v>199480</v>
      </c>
      <c r="D11" s="16">
        <f t="shared" si="1"/>
        <v>388130</v>
      </c>
      <c r="E11" s="16">
        <f t="shared" si="1"/>
        <v>187842</v>
      </c>
      <c r="F11" s="16">
        <f t="shared" si="1"/>
        <v>198206</v>
      </c>
      <c r="G11" s="16">
        <f t="shared" si="1"/>
        <v>386048</v>
      </c>
      <c r="H11" s="16">
        <f t="shared" si="1"/>
        <v>808</v>
      </c>
      <c r="I11" s="16">
        <f t="shared" si="1"/>
        <v>1274</v>
      </c>
      <c r="J11" s="16">
        <f t="shared" si="1"/>
        <v>2082</v>
      </c>
      <c r="K11" s="17">
        <f>ROUND(J11/G11*100,2)</f>
        <v>0.54</v>
      </c>
    </row>
    <row r="12" spans="1:11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20"/>
    </row>
    <row r="13" spans="1:11" ht="19">
      <c r="A13" s="6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5"/>
    </row>
    <row r="14" spans="1:11">
      <c r="A14" s="49" t="s">
        <v>3</v>
      </c>
      <c r="B14" s="51" t="str">
        <f>B6</f>
        <v>令和８年１月２６日現在</v>
      </c>
      <c r="C14" s="51"/>
      <c r="D14" s="51"/>
      <c r="E14" s="45" t="str">
        <f>E6</f>
        <v>令和６年１０月１４日現在</v>
      </c>
      <c r="F14" s="46"/>
      <c r="G14" s="47"/>
      <c r="H14" s="52" t="s">
        <v>5</v>
      </c>
      <c r="I14" s="53"/>
      <c r="J14" s="53"/>
      <c r="K14" s="54"/>
    </row>
    <row r="15" spans="1:11">
      <c r="A15" s="50"/>
      <c r="B15" s="7" t="s">
        <v>6</v>
      </c>
      <c r="C15" s="7" t="s">
        <v>7</v>
      </c>
      <c r="D15" s="7" t="s">
        <v>8</v>
      </c>
      <c r="E15" s="7" t="s">
        <v>6</v>
      </c>
      <c r="F15" s="7" t="s">
        <v>7</v>
      </c>
      <c r="G15" s="7" t="s">
        <v>8</v>
      </c>
      <c r="H15" s="7" t="s">
        <v>6</v>
      </c>
      <c r="I15" s="7" t="s">
        <v>7</v>
      </c>
      <c r="J15" s="7" t="s">
        <v>8</v>
      </c>
      <c r="K15" s="8" t="s">
        <v>9</v>
      </c>
    </row>
    <row r="16" spans="1:11">
      <c r="A16" s="9" t="s">
        <v>15</v>
      </c>
      <c r="B16" s="12">
        <v>195337</v>
      </c>
      <c r="C16" s="12">
        <v>191221</v>
      </c>
      <c r="D16" s="12">
        <f>SUM(B16:C16)</f>
        <v>386558</v>
      </c>
      <c r="E16" s="12">
        <v>197233</v>
      </c>
      <c r="F16" s="12">
        <v>192745</v>
      </c>
      <c r="G16" s="12">
        <v>389978</v>
      </c>
      <c r="H16" s="12">
        <f t="shared" ref="H16:I16" si="2">B16-E16</f>
        <v>-1896</v>
      </c>
      <c r="I16" s="12">
        <f t="shared" si="2"/>
        <v>-1524</v>
      </c>
      <c r="J16" s="12">
        <f>SUM(H16:I16)</f>
        <v>-3420</v>
      </c>
      <c r="K16" s="58">
        <f>ROUND(J16/G16*100,2)</f>
        <v>-0.88</v>
      </c>
    </row>
    <row r="17" spans="1:11">
      <c r="A17" s="15" t="s">
        <v>16</v>
      </c>
      <c r="B17" s="16">
        <f>B16</f>
        <v>195337</v>
      </c>
      <c r="C17" s="16">
        <f>C16</f>
        <v>191221</v>
      </c>
      <c r="D17" s="16">
        <f t="shared" ref="D17" si="3">SUM(D16)</f>
        <v>386558</v>
      </c>
      <c r="E17" s="25">
        <v>197233</v>
      </c>
      <c r="F17" s="25">
        <v>192745</v>
      </c>
      <c r="G17" s="25">
        <v>389978</v>
      </c>
      <c r="H17" s="25">
        <f>H16</f>
        <v>-1896</v>
      </c>
      <c r="I17" s="25">
        <f t="shared" ref="I17:J17" si="4">I16</f>
        <v>-1524</v>
      </c>
      <c r="J17" s="25">
        <f t="shared" si="4"/>
        <v>-3420</v>
      </c>
      <c r="K17" s="59">
        <f>K16</f>
        <v>-0.88</v>
      </c>
    </row>
    <row r="18" spans="1:11">
      <c r="A18" s="18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21"/>
    </row>
    <row r="19" spans="1:11" ht="19">
      <c r="A19" s="6" t="s">
        <v>18</v>
      </c>
      <c r="B19" s="2"/>
      <c r="C19" s="2"/>
      <c r="D19" s="2"/>
      <c r="E19" s="2"/>
      <c r="F19" s="2"/>
      <c r="G19" s="2"/>
      <c r="H19" s="2"/>
      <c r="I19" s="2"/>
      <c r="J19" s="2"/>
      <c r="K19" s="5"/>
    </row>
    <row r="20" spans="1:11">
      <c r="A20" s="49" t="s">
        <v>3</v>
      </c>
      <c r="B20" s="51" t="str">
        <f>B14</f>
        <v>令和８年１月２６日現在</v>
      </c>
      <c r="C20" s="51"/>
      <c r="D20" s="51"/>
      <c r="E20" s="45" t="str">
        <f>E14</f>
        <v>令和６年１０月１４日現在</v>
      </c>
      <c r="F20" s="46"/>
      <c r="G20" s="47"/>
      <c r="H20" s="52" t="s">
        <v>5</v>
      </c>
      <c r="I20" s="53"/>
      <c r="J20" s="53"/>
      <c r="K20" s="54"/>
    </row>
    <row r="21" spans="1:11">
      <c r="A21" s="50"/>
      <c r="B21" s="7" t="s">
        <v>6</v>
      </c>
      <c r="C21" s="7" t="s">
        <v>7</v>
      </c>
      <c r="D21" s="7" t="s">
        <v>8</v>
      </c>
      <c r="E21" s="7" t="s">
        <v>6</v>
      </c>
      <c r="F21" s="7" t="s">
        <v>7</v>
      </c>
      <c r="G21" s="7" t="s">
        <v>8</v>
      </c>
      <c r="H21" s="7" t="s">
        <v>6</v>
      </c>
      <c r="I21" s="7" t="s">
        <v>7</v>
      </c>
      <c r="J21" s="7" t="s">
        <v>8</v>
      </c>
      <c r="K21" s="8" t="s">
        <v>9</v>
      </c>
    </row>
    <row r="22" spans="1:11">
      <c r="A22" s="9" t="s">
        <v>15</v>
      </c>
      <c r="B22" s="56">
        <v>47310</v>
      </c>
      <c r="C22" s="56">
        <v>47964</v>
      </c>
      <c r="D22" s="56">
        <f>B22+C22</f>
        <v>95274</v>
      </c>
      <c r="E22" s="56">
        <v>47533</v>
      </c>
      <c r="F22" s="56">
        <v>48005</v>
      </c>
      <c r="G22" s="56">
        <v>95538</v>
      </c>
      <c r="H22" s="56">
        <f t="shared" ref="H22:I22" si="5">B22-E22</f>
        <v>-223</v>
      </c>
      <c r="I22" s="56">
        <f t="shared" si="5"/>
        <v>-41</v>
      </c>
      <c r="J22" s="56">
        <f>H22+I22</f>
        <v>-264</v>
      </c>
      <c r="K22" s="41">
        <f>ROUND(J22/G22*100,2)</f>
        <v>-0.28000000000000003</v>
      </c>
    </row>
    <row r="23" spans="1:11">
      <c r="A23" s="9" t="s">
        <v>19</v>
      </c>
      <c r="B23" s="56">
        <v>139898</v>
      </c>
      <c r="C23" s="56">
        <v>145157</v>
      </c>
      <c r="D23" s="56">
        <f>B23+C23</f>
        <v>285055</v>
      </c>
      <c r="E23" s="56">
        <v>140393</v>
      </c>
      <c r="F23" s="56">
        <v>145271</v>
      </c>
      <c r="G23" s="56">
        <v>285664</v>
      </c>
      <c r="H23" s="56">
        <f>B23-E23</f>
        <v>-495</v>
      </c>
      <c r="I23" s="56">
        <f>C23-F23</f>
        <v>-114</v>
      </c>
      <c r="J23" s="56">
        <f>H23+I23</f>
        <v>-609</v>
      </c>
      <c r="K23" s="42">
        <f>ROUND(J23/G23*100,2)</f>
        <v>-0.21</v>
      </c>
    </row>
    <row r="24" spans="1:11">
      <c r="A24" s="15" t="s">
        <v>20</v>
      </c>
      <c r="B24" s="57">
        <f t="shared" ref="B24:F24" si="6">SUM(B22:B23)</f>
        <v>187208</v>
      </c>
      <c r="C24" s="57">
        <f t="shared" si="6"/>
        <v>193121</v>
      </c>
      <c r="D24" s="57">
        <f t="shared" si="6"/>
        <v>380329</v>
      </c>
      <c r="E24" s="57">
        <f t="shared" si="6"/>
        <v>187926</v>
      </c>
      <c r="F24" s="57">
        <f t="shared" si="6"/>
        <v>193276</v>
      </c>
      <c r="G24" s="57">
        <f>SUM(G20:G23)</f>
        <v>381202</v>
      </c>
      <c r="H24" s="57">
        <f>SUM(H22:H23)</f>
        <v>-718</v>
      </c>
      <c r="I24" s="57">
        <f>SUM(I22:I23)</f>
        <v>-155</v>
      </c>
      <c r="J24" s="57">
        <f>SUM(J22:J23)</f>
        <v>-873</v>
      </c>
      <c r="K24" s="60">
        <f>ROUND(J24/G24*100,2)</f>
        <v>-0.23</v>
      </c>
    </row>
    <row r="25" spans="1:11">
      <c r="A25" s="18" t="s">
        <v>21</v>
      </c>
      <c r="B25" s="19"/>
      <c r="C25" s="19"/>
      <c r="D25" s="19"/>
      <c r="E25" s="19"/>
      <c r="F25" s="19"/>
      <c r="G25" s="19"/>
      <c r="H25" s="19"/>
      <c r="I25" s="19"/>
      <c r="J25" s="19"/>
      <c r="K25" s="20"/>
    </row>
    <row r="26" spans="1:11" ht="19">
      <c r="A26" s="6" t="s">
        <v>22</v>
      </c>
      <c r="B26" s="2"/>
      <c r="C26" s="2"/>
      <c r="D26" s="2"/>
      <c r="E26" s="2"/>
      <c r="F26" s="2"/>
      <c r="G26" s="2"/>
      <c r="H26" s="2"/>
      <c r="I26" s="2"/>
      <c r="J26" s="2"/>
      <c r="K26" s="5"/>
    </row>
    <row r="27" spans="1:11">
      <c r="A27" s="49" t="s">
        <v>3</v>
      </c>
      <c r="B27" s="51" t="str">
        <f>B20</f>
        <v>令和８年１月２６日現在</v>
      </c>
      <c r="C27" s="51"/>
      <c r="D27" s="51"/>
      <c r="E27" s="45" t="str">
        <f>E20</f>
        <v>令和６年１０月１４日現在</v>
      </c>
      <c r="F27" s="46"/>
      <c r="G27" s="47"/>
      <c r="H27" s="52" t="s">
        <v>5</v>
      </c>
      <c r="I27" s="53"/>
      <c r="J27" s="53"/>
      <c r="K27" s="54"/>
    </row>
    <row r="28" spans="1:11">
      <c r="A28" s="50"/>
      <c r="B28" s="7" t="s">
        <v>6</v>
      </c>
      <c r="C28" s="7" t="s">
        <v>7</v>
      </c>
      <c r="D28" s="7" t="s">
        <v>8</v>
      </c>
      <c r="E28" s="7" t="s">
        <v>6</v>
      </c>
      <c r="F28" s="7" t="s">
        <v>7</v>
      </c>
      <c r="G28" s="7" t="s">
        <v>8</v>
      </c>
      <c r="H28" s="7" t="s">
        <v>6</v>
      </c>
      <c r="I28" s="7" t="s">
        <v>7</v>
      </c>
      <c r="J28" s="7" t="s">
        <v>8</v>
      </c>
      <c r="K28" s="8" t="s">
        <v>9</v>
      </c>
    </row>
    <row r="29" spans="1:11">
      <c r="A29" s="9" t="s">
        <v>23</v>
      </c>
      <c r="B29" s="12">
        <v>59922</v>
      </c>
      <c r="C29" s="12">
        <v>59817</v>
      </c>
      <c r="D29" s="12">
        <f>B29+C29</f>
        <v>119739</v>
      </c>
      <c r="E29" s="12">
        <v>59764</v>
      </c>
      <c r="F29" s="12">
        <v>59629</v>
      </c>
      <c r="G29" s="12">
        <v>119393</v>
      </c>
      <c r="H29" s="12">
        <f t="shared" ref="H29:I32" si="7">B29-E29</f>
        <v>158</v>
      </c>
      <c r="I29" s="12">
        <f t="shared" si="7"/>
        <v>188</v>
      </c>
      <c r="J29" s="12">
        <f>H29+I29</f>
        <v>346</v>
      </c>
      <c r="K29" s="13">
        <f>ROUND(J29/G29*100,2)</f>
        <v>0.28999999999999998</v>
      </c>
    </row>
    <row r="30" spans="1:11">
      <c r="A30" s="9" t="s">
        <v>24</v>
      </c>
      <c r="B30" s="12">
        <v>30802</v>
      </c>
      <c r="C30" s="12">
        <v>32138</v>
      </c>
      <c r="D30" s="12">
        <f>B30+C30</f>
        <v>62940</v>
      </c>
      <c r="E30" s="12">
        <v>30854</v>
      </c>
      <c r="F30" s="12">
        <v>32142</v>
      </c>
      <c r="G30" s="12">
        <v>62996</v>
      </c>
      <c r="H30" s="12">
        <f t="shared" si="7"/>
        <v>-52</v>
      </c>
      <c r="I30" s="12">
        <f t="shared" si="7"/>
        <v>-4</v>
      </c>
      <c r="J30" s="12">
        <f>H30+I30</f>
        <v>-56</v>
      </c>
      <c r="K30" s="13">
        <f>ROUND(J30/G30*100,2)</f>
        <v>-0.09</v>
      </c>
    </row>
    <row r="31" spans="1:11">
      <c r="A31" s="9" t="s">
        <v>25</v>
      </c>
      <c r="B31" s="12">
        <v>35798</v>
      </c>
      <c r="C31" s="12">
        <v>34260</v>
      </c>
      <c r="D31" s="12">
        <f>B31+C31</f>
        <v>70058</v>
      </c>
      <c r="E31" s="12">
        <v>35878</v>
      </c>
      <c r="F31" s="12">
        <v>34226</v>
      </c>
      <c r="G31" s="12">
        <v>70104</v>
      </c>
      <c r="H31" s="12">
        <f t="shared" si="7"/>
        <v>-80</v>
      </c>
      <c r="I31" s="12">
        <f t="shared" si="7"/>
        <v>34</v>
      </c>
      <c r="J31" s="12">
        <f>H31+I31</f>
        <v>-46</v>
      </c>
      <c r="K31" s="13">
        <f>ROUND(J31/G31*100,2)</f>
        <v>-7.0000000000000007E-2</v>
      </c>
    </row>
    <row r="32" spans="1:11">
      <c r="A32" s="9" t="s">
        <v>26</v>
      </c>
      <c r="B32" s="12">
        <v>68165</v>
      </c>
      <c r="C32" s="12">
        <v>69770</v>
      </c>
      <c r="D32" s="12">
        <f>B32+C32</f>
        <v>137935</v>
      </c>
      <c r="E32" s="12">
        <v>68169</v>
      </c>
      <c r="F32" s="12">
        <v>69706</v>
      </c>
      <c r="G32" s="12">
        <v>137875</v>
      </c>
      <c r="H32" s="12">
        <f t="shared" si="7"/>
        <v>-4</v>
      </c>
      <c r="I32" s="12">
        <f t="shared" si="7"/>
        <v>64</v>
      </c>
      <c r="J32" s="12">
        <f>H32+I32</f>
        <v>60</v>
      </c>
      <c r="K32" s="13">
        <f>ROUND(J32/G32*100,2)</f>
        <v>0.04</v>
      </c>
    </row>
    <row r="33" spans="1:11">
      <c r="A33" s="15" t="s">
        <v>27</v>
      </c>
      <c r="B33" s="16">
        <f t="shared" ref="B33:J33" si="8">SUM(B29:B32)</f>
        <v>194687</v>
      </c>
      <c r="C33" s="16">
        <f t="shared" si="8"/>
        <v>195985</v>
      </c>
      <c r="D33" s="16">
        <f t="shared" si="8"/>
        <v>390672</v>
      </c>
      <c r="E33" s="16">
        <f>SUM(E29:E32)</f>
        <v>194665</v>
      </c>
      <c r="F33" s="16">
        <f>SUM(F29:F32)</f>
        <v>195703</v>
      </c>
      <c r="G33" s="16">
        <f>SUM(G29:G32)</f>
        <v>390368</v>
      </c>
      <c r="H33" s="16">
        <f t="shared" si="8"/>
        <v>22</v>
      </c>
      <c r="I33" s="16">
        <f>SUM(I29:I32)</f>
        <v>282</v>
      </c>
      <c r="J33" s="16">
        <f t="shared" si="8"/>
        <v>304</v>
      </c>
      <c r="K33" s="17">
        <f>ROUND(J33/G33*100,2)</f>
        <v>0.08</v>
      </c>
    </row>
    <row r="34" spans="1:11" ht="19">
      <c r="A34" s="6" t="s">
        <v>28</v>
      </c>
      <c r="B34" s="2"/>
      <c r="C34" s="2"/>
      <c r="D34" s="2"/>
      <c r="E34" s="2"/>
      <c r="F34" s="2"/>
      <c r="G34" s="2"/>
      <c r="H34" s="2"/>
      <c r="I34" s="2"/>
      <c r="J34" s="2"/>
      <c r="K34" s="5"/>
    </row>
    <row r="35" spans="1:11">
      <c r="A35" s="49" t="s">
        <v>3</v>
      </c>
      <c r="B35" s="51" t="str">
        <f>B27</f>
        <v>令和８年１月２６日現在</v>
      </c>
      <c r="C35" s="51"/>
      <c r="D35" s="51"/>
      <c r="E35" s="45" t="str">
        <f>E27</f>
        <v>令和６年１０月１４日現在</v>
      </c>
      <c r="F35" s="46"/>
      <c r="G35" s="47"/>
      <c r="H35" s="52" t="s">
        <v>5</v>
      </c>
      <c r="I35" s="53"/>
      <c r="J35" s="53"/>
      <c r="K35" s="54"/>
    </row>
    <row r="36" spans="1:11">
      <c r="A36" s="50"/>
      <c r="B36" s="7" t="s">
        <v>6</v>
      </c>
      <c r="C36" s="7" t="s">
        <v>7</v>
      </c>
      <c r="D36" s="7" t="s">
        <v>8</v>
      </c>
      <c r="E36" s="7" t="s">
        <v>6</v>
      </c>
      <c r="F36" s="7" t="s">
        <v>7</v>
      </c>
      <c r="G36" s="7" t="s">
        <v>8</v>
      </c>
      <c r="H36" s="7" t="s">
        <v>6</v>
      </c>
      <c r="I36" s="7" t="s">
        <v>7</v>
      </c>
      <c r="J36" s="7" t="s">
        <v>8</v>
      </c>
      <c r="K36" s="8" t="s">
        <v>9</v>
      </c>
    </row>
    <row r="37" spans="1:11">
      <c r="A37" s="9" t="s">
        <v>29</v>
      </c>
      <c r="B37" s="12">
        <v>38968</v>
      </c>
      <c r="C37" s="12">
        <v>40583</v>
      </c>
      <c r="D37" s="22">
        <f>+B37+C37</f>
        <v>79551</v>
      </c>
      <c r="E37" s="12">
        <v>38881</v>
      </c>
      <c r="F37" s="12">
        <v>40417</v>
      </c>
      <c r="G37" s="22">
        <v>79298</v>
      </c>
      <c r="H37" s="23">
        <f t="shared" ref="H37:I40" si="9">B37-E37</f>
        <v>87</v>
      </c>
      <c r="I37" s="23">
        <f t="shared" si="9"/>
        <v>166</v>
      </c>
      <c r="J37" s="22">
        <f>+H37+I37</f>
        <v>253</v>
      </c>
      <c r="K37" s="24">
        <f>ROUND(J37/G37*100,2)</f>
        <v>0.32</v>
      </c>
    </row>
    <row r="38" spans="1:11">
      <c r="A38" s="9" t="s">
        <v>30</v>
      </c>
      <c r="B38" s="12">
        <v>62814</v>
      </c>
      <c r="C38" s="12">
        <v>64886</v>
      </c>
      <c r="D38" s="22">
        <f>+B38+C38</f>
        <v>127700</v>
      </c>
      <c r="E38" s="12">
        <v>62456</v>
      </c>
      <c r="F38" s="12">
        <v>64013</v>
      </c>
      <c r="G38" s="22">
        <v>126469</v>
      </c>
      <c r="H38" s="12">
        <f t="shared" si="9"/>
        <v>358</v>
      </c>
      <c r="I38" s="12">
        <f t="shared" si="9"/>
        <v>873</v>
      </c>
      <c r="J38" s="22">
        <f>+H38+I38</f>
        <v>1231</v>
      </c>
      <c r="K38" s="13">
        <f>ROUND(J38/G38*100,2)</f>
        <v>0.97</v>
      </c>
    </row>
    <row r="39" spans="1:11">
      <c r="A39" s="9" t="s">
        <v>31</v>
      </c>
      <c r="B39" s="12">
        <v>52396</v>
      </c>
      <c r="C39" s="12">
        <v>53433</v>
      </c>
      <c r="D39" s="22">
        <f>+B39+C39</f>
        <v>105829</v>
      </c>
      <c r="E39" s="12">
        <v>51816</v>
      </c>
      <c r="F39" s="12">
        <v>52748</v>
      </c>
      <c r="G39" s="22">
        <v>104564</v>
      </c>
      <c r="H39" s="12">
        <f t="shared" si="9"/>
        <v>580</v>
      </c>
      <c r="I39" s="12">
        <f t="shared" si="9"/>
        <v>685</v>
      </c>
      <c r="J39" s="22">
        <f>+H39+I39</f>
        <v>1265</v>
      </c>
      <c r="K39" s="13">
        <f>ROUND(J39/G39*100,2)</f>
        <v>1.21</v>
      </c>
    </row>
    <row r="40" spans="1:11">
      <c r="A40" s="9" t="s">
        <v>32</v>
      </c>
      <c r="B40" s="12">
        <v>42479</v>
      </c>
      <c r="C40" s="12">
        <v>44419</v>
      </c>
      <c r="D40" s="22">
        <f>+B40+C40</f>
        <v>86898</v>
      </c>
      <c r="E40" s="12">
        <v>42314</v>
      </c>
      <c r="F40" s="12">
        <v>44325</v>
      </c>
      <c r="G40" s="22">
        <v>86639</v>
      </c>
      <c r="H40" s="25">
        <f t="shared" si="9"/>
        <v>165</v>
      </c>
      <c r="I40" s="25">
        <f t="shared" si="9"/>
        <v>94</v>
      </c>
      <c r="J40" s="22">
        <f>+H40+I40</f>
        <v>259</v>
      </c>
      <c r="K40" s="26">
        <f>ROUND(J40/G40*100,2)</f>
        <v>0.3</v>
      </c>
    </row>
    <row r="41" spans="1:11">
      <c r="A41" s="15" t="s">
        <v>33</v>
      </c>
      <c r="B41" s="16">
        <f t="shared" ref="B41:J41" si="10">SUM(B37:B40)</f>
        <v>196657</v>
      </c>
      <c r="C41" s="16">
        <f t="shared" si="10"/>
        <v>203321</v>
      </c>
      <c r="D41" s="16">
        <f t="shared" si="10"/>
        <v>399978</v>
      </c>
      <c r="E41" s="16">
        <f t="shared" si="10"/>
        <v>195467</v>
      </c>
      <c r="F41" s="16">
        <f t="shared" si="10"/>
        <v>201503</v>
      </c>
      <c r="G41" s="16">
        <f t="shared" si="10"/>
        <v>396970</v>
      </c>
      <c r="H41" s="16">
        <f t="shared" si="10"/>
        <v>1190</v>
      </c>
      <c r="I41" s="16">
        <f t="shared" si="10"/>
        <v>1818</v>
      </c>
      <c r="J41" s="16">
        <f t="shared" si="10"/>
        <v>3008</v>
      </c>
      <c r="K41" s="17">
        <f>ROUND(J41/G41*100,2)</f>
        <v>0.76</v>
      </c>
    </row>
    <row r="42" spans="1:11" ht="19">
      <c r="A42" s="6" t="s">
        <v>34</v>
      </c>
      <c r="B42" s="2"/>
      <c r="C42" s="2"/>
      <c r="D42" s="2"/>
      <c r="E42" s="2"/>
      <c r="F42" s="2"/>
      <c r="G42" s="2"/>
      <c r="H42" s="2"/>
      <c r="I42" s="2"/>
      <c r="J42" s="2"/>
      <c r="K42" s="5"/>
    </row>
    <row r="43" spans="1:11">
      <c r="A43" s="49" t="s">
        <v>3</v>
      </c>
      <c r="B43" s="51" t="str">
        <f>B35</f>
        <v>令和８年１月２６日現在</v>
      </c>
      <c r="C43" s="51"/>
      <c r="D43" s="51"/>
      <c r="E43" s="45" t="str">
        <f>E35</f>
        <v>令和６年１０月１４日現在</v>
      </c>
      <c r="F43" s="46"/>
      <c r="G43" s="47"/>
      <c r="H43" s="52" t="s">
        <v>5</v>
      </c>
      <c r="I43" s="53"/>
      <c r="J43" s="53"/>
      <c r="K43" s="54"/>
    </row>
    <row r="44" spans="1:11">
      <c r="A44" s="50"/>
      <c r="B44" s="7" t="s">
        <v>6</v>
      </c>
      <c r="C44" s="7" t="s">
        <v>7</v>
      </c>
      <c r="D44" s="7" t="s">
        <v>8</v>
      </c>
      <c r="E44" s="7" t="s">
        <v>6</v>
      </c>
      <c r="F44" s="7" t="s">
        <v>7</v>
      </c>
      <c r="G44" s="7" t="s">
        <v>8</v>
      </c>
      <c r="H44" s="7" t="s">
        <v>6</v>
      </c>
      <c r="I44" s="7" t="s">
        <v>7</v>
      </c>
      <c r="J44" s="7" t="s">
        <v>8</v>
      </c>
      <c r="K44" s="8" t="s">
        <v>9</v>
      </c>
    </row>
    <row r="45" spans="1:11">
      <c r="A45" s="9" t="s">
        <v>35</v>
      </c>
      <c r="B45" s="12">
        <v>48860</v>
      </c>
      <c r="C45" s="12">
        <v>50785</v>
      </c>
      <c r="D45" s="12">
        <f>B45+C45</f>
        <v>99645</v>
      </c>
      <c r="E45" s="12">
        <v>48996</v>
      </c>
      <c r="F45" s="12">
        <v>50748</v>
      </c>
      <c r="G45" s="12">
        <v>99744</v>
      </c>
      <c r="H45" s="12">
        <f t="shared" ref="H45:I49" si="11">B45-E45</f>
        <v>-136</v>
      </c>
      <c r="I45" s="12">
        <f t="shared" si="11"/>
        <v>37</v>
      </c>
      <c r="J45" s="12">
        <f>H45+I45</f>
        <v>-99</v>
      </c>
      <c r="K45" s="13">
        <f>ROUND(J45/G45*100,2)</f>
        <v>-0.1</v>
      </c>
    </row>
    <row r="46" spans="1:11">
      <c r="A46" s="9" t="s">
        <v>36</v>
      </c>
      <c r="B46" s="12">
        <v>95076</v>
      </c>
      <c r="C46" s="12">
        <v>98661</v>
      </c>
      <c r="D46" s="12">
        <f>B46+C46</f>
        <v>193737</v>
      </c>
      <c r="E46" s="12">
        <v>95157</v>
      </c>
      <c r="F46" s="12">
        <v>98577</v>
      </c>
      <c r="G46" s="12">
        <v>193734</v>
      </c>
      <c r="H46" s="12">
        <f t="shared" si="11"/>
        <v>-81</v>
      </c>
      <c r="I46" s="12">
        <f t="shared" si="11"/>
        <v>84</v>
      </c>
      <c r="J46" s="12">
        <f>H46+I46</f>
        <v>3</v>
      </c>
      <c r="K46" s="13">
        <f>ROUND(J46/G46*100,2)</f>
        <v>0</v>
      </c>
    </row>
    <row r="47" spans="1:11">
      <c r="A47" s="9" t="s">
        <v>37</v>
      </c>
      <c r="B47" s="12">
        <v>30783</v>
      </c>
      <c r="C47" s="12">
        <v>32330</v>
      </c>
      <c r="D47" s="12">
        <f>B47+C47</f>
        <v>63113</v>
      </c>
      <c r="E47" s="12">
        <v>30826</v>
      </c>
      <c r="F47" s="12">
        <v>32339</v>
      </c>
      <c r="G47" s="12">
        <v>63165</v>
      </c>
      <c r="H47" s="12">
        <f t="shared" si="11"/>
        <v>-43</v>
      </c>
      <c r="I47" s="12">
        <f t="shared" si="11"/>
        <v>-9</v>
      </c>
      <c r="J47" s="12">
        <f>H47+I47</f>
        <v>-52</v>
      </c>
      <c r="K47" s="13">
        <f>ROUND(J47/G47*100,2)</f>
        <v>-0.08</v>
      </c>
    </row>
    <row r="48" spans="1:11">
      <c r="A48" s="9" t="s">
        <v>38</v>
      </c>
      <c r="B48" s="12">
        <v>27703</v>
      </c>
      <c r="C48" s="12">
        <v>28682</v>
      </c>
      <c r="D48" s="12">
        <f>B48+C48</f>
        <v>56385</v>
      </c>
      <c r="E48" s="12">
        <v>27887</v>
      </c>
      <c r="F48" s="12">
        <v>28863</v>
      </c>
      <c r="G48" s="12">
        <v>56750</v>
      </c>
      <c r="H48" s="12">
        <f t="shared" si="11"/>
        <v>-184</v>
      </c>
      <c r="I48" s="12">
        <f t="shared" si="11"/>
        <v>-181</v>
      </c>
      <c r="J48" s="12">
        <f>H48+I48</f>
        <v>-365</v>
      </c>
      <c r="K48" s="13">
        <f>ROUND(J48/G48*100,2)</f>
        <v>-0.64</v>
      </c>
    </row>
    <row r="49" spans="1:11">
      <c r="A49" s="15" t="s">
        <v>39</v>
      </c>
      <c r="B49" s="16">
        <f t="shared" ref="B49:G49" si="12">SUM(B45:B48)</f>
        <v>202422</v>
      </c>
      <c r="C49" s="16">
        <f t="shared" si="12"/>
        <v>210458</v>
      </c>
      <c r="D49" s="16">
        <f t="shared" si="12"/>
        <v>412880</v>
      </c>
      <c r="E49" s="16">
        <f t="shared" si="12"/>
        <v>202866</v>
      </c>
      <c r="F49" s="16">
        <f t="shared" si="12"/>
        <v>210527</v>
      </c>
      <c r="G49" s="16">
        <f t="shared" si="12"/>
        <v>413393</v>
      </c>
      <c r="H49" s="16">
        <f t="shared" si="11"/>
        <v>-444</v>
      </c>
      <c r="I49" s="16">
        <f t="shared" si="11"/>
        <v>-69</v>
      </c>
      <c r="J49" s="16">
        <f>H49+I49</f>
        <v>-513</v>
      </c>
      <c r="K49" s="17">
        <f>ROUND(J49/G49*100,2)</f>
        <v>-0.12</v>
      </c>
    </row>
    <row r="50" spans="1:11" ht="19">
      <c r="A50" s="6" t="s">
        <v>40</v>
      </c>
      <c r="B50" s="2"/>
      <c r="C50" s="2"/>
      <c r="D50" s="2"/>
      <c r="E50" s="2"/>
      <c r="F50" s="2"/>
      <c r="G50" s="2"/>
      <c r="H50" s="2"/>
      <c r="I50" s="2"/>
      <c r="J50" s="2"/>
      <c r="K50" s="5"/>
    </row>
    <row r="51" spans="1:11">
      <c r="A51" s="49" t="s">
        <v>3</v>
      </c>
      <c r="B51" s="51" t="str">
        <f>B43</f>
        <v>令和８年１月２６日現在</v>
      </c>
      <c r="C51" s="51"/>
      <c r="D51" s="51"/>
      <c r="E51" s="45" t="str">
        <f>E43</f>
        <v>令和６年１０月１４日現在</v>
      </c>
      <c r="F51" s="46"/>
      <c r="G51" s="47"/>
      <c r="H51" s="52" t="s">
        <v>5</v>
      </c>
      <c r="I51" s="53"/>
      <c r="J51" s="53"/>
      <c r="K51" s="54"/>
    </row>
    <row r="52" spans="1:11">
      <c r="A52" s="50"/>
      <c r="B52" s="7" t="s">
        <v>6</v>
      </c>
      <c r="C52" s="7" t="s">
        <v>7</v>
      </c>
      <c r="D52" s="7" t="s">
        <v>8</v>
      </c>
      <c r="E52" s="7" t="s">
        <v>6</v>
      </c>
      <c r="F52" s="7" t="s">
        <v>7</v>
      </c>
      <c r="G52" s="7" t="s">
        <v>8</v>
      </c>
      <c r="H52" s="7" t="s">
        <v>6</v>
      </c>
      <c r="I52" s="7" t="s">
        <v>7</v>
      </c>
      <c r="J52" s="7" t="s">
        <v>8</v>
      </c>
      <c r="K52" s="8" t="s">
        <v>9</v>
      </c>
    </row>
    <row r="53" spans="1:11">
      <c r="A53" s="9" t="s">
        <v>41</v>
      </c>
      <c r="B53" s="12">
        <v>144892</v>
      </c>
      <c r="C53" s="12">
        <v>148783</v>
      </c>
      <c r="D53" s="12">
        <f>B53+C53</f>
        <v>293675</v>
      </c>
      <c r="E53" s="12">
        <v>145360</v>
      </c>
      <c r="F53" s="12">
        <v>148657</v>
      </c>
      <c r="G53" s="12">
        <v>294017</v>
      </c>
      <c r="H53" s="12">
        <f t="shared" ref="H53:I55" si="13">B53-E53</f>
        <v>-468</v>
      </c>
      <c r="I53" s="12">
        <f t="shared" si="13"/>
        <v>126</v>
      </c>
      <c r="J53" s="12">
        <f>H53+I53</f>
        <v>-342</v>
      </c>
      <c r="K53" s="13">
        <f>ROUND(J53/G53*100,2)</f>
        <v>-0.12</v>
      </c>
    </row>
    <row r="54" spans="1:11">
      <c r="A54" s="9" t="s">
        <v>42</v>
      </c>
      <c r="B54" s="12">
        <v>45928</v>
      </c>
      <c r="C54" s="12">
        <v>48517</v>
      </c>
      <c r="D54" s="12">
        <f>B54+C54</f>
        <v>94445</v>
      </c>
      <c r="E54" s="12">
        <v>46005</v>
      </c>
      <c r="F54" s="12">
        <v>48398</v>
      </c>
      <c r="G54" s="12">
        <v>94403</v>
      </c>
      <c r="H54" s="12">
        <f t="shared" si="13"/>
        <v>-77</v>
      </c>
      <c r="I54" s="12">
        <f t="shared" si="13"/>
        <v>119</v>
      </c>
      <c r="J54" s="12">
        <f>H54+I54</f>
        <v>42</v>
      </c>
      <c r="K54" s="13">
        <f>ROUND(J54/G54*100,2)</f>
        <v>0.04</v>
      </c>
    </row>
    <row r="55" spans="1:11">
      <c r="A55" s="15" t="s">
        <v>43</v>
      </c>
      <c r="B55" s="16">
        <f t="shared" ref="B55:G55" si="14">SUM(B53:B54)</f>
        <v>190820</v>
      </c>
      <c r="C55" s="16">
        <f t="shared" si="14"/>
        <v>197300</v>
      </c>
      <c r="D55" s="16">
        <f t="shared" si="14"/>
        <v>388120</v>
      </c>
      <c r="E55" s="16">
        <f t="shared" si="14"/>
        <v>191365</v>
      </c>
      <c r="F55" s="16">
        <f t="shared" si="14"/>
        <v>197055</v>
      </c>
      <c r="G55" s="16">
        <f t="shared" si="14"/>
        <v>388420</v>
      </c>
      <c r="H55" s="16">
        <f t="shared" si="13"/>
        <v>-545</v>
      </c>
      <c r="I55" s="16">
        <f t="shared" si="13"/>
        <v>245</v>
      </c>
      <c r="J55" s="16">
        <f>H55+I55</f>
        <v>-300</v>
      </c>
      <c r="K55" s="17">
        <f>ROUND(J55/G55*100,2)</f>
        <v>-0.08</v>
      </c>
    </row>
    <row r="56" spans="1:11" ht="19">
      <c r="A56" s="6" t="s">
        <v>44</v>
      </c>
      <c r="B56" s="2"/>
      <c r="C56" s="2"/>
      <c r="D56" s="2"/>
      <c r="E56" s="2"/>
      <c r="F56" s="2"/>
      <c r="G56" s="2"/>
      <c r="H56" s="2"/>
      <c r="I56" s="2"/>
      <c r="J56" s="2"/>
      <c r="K56" s="5"/>
    </row>
    <row r="57" spans="1:11">
      <c r="A57" s="49" t="s">
        <v>3</v>
      </c>
      <c r="B57" s="51" t="str">
        <f>B51</f>
        <v>令和８年１月２６日現在</v>
      </c>
      <c r="C57" s="51"/>
      <c r="D57" s="51"/>
      <c r="E57" s="45" t="str">
        <f>E51</f>
        <v>令和６年１０月１４日現在</v>
      </c>
      <c r="F57" s="46"/>
      <c r="G57" s="47"/>
      <c r="H57" s="52" t="s">
        <v>5</v>
      </c>
      <c r="I57" s="53"/>
      <c r="J57" s="53"/>
      <c r="K57" s="54"/>
    </row>
    <row r="58" spans="1:11">
      <c r="A58" s="50"/>
      <c r="B58" s="7" t="s">
        <v>6</v>
      </c>
      <c r="C58" s="7" t="s">
        <v>7</v>
      </c>
      <c r="D58" s="7" t="s">
        <v>8</v>
      </c>
      <c r="E58" s="7" t="s">
        <v>6</v>
      </c>
      <c r="F58" s="7" t="s">
        <v>7</v>
      </c>
      <c r="G58" s="7" t="s">
        <v>8</v>
      </c>
      <c r="H58" s="7" t="s">
        <v>6</v>
      </c>
      <c r="I58" s="7" t="s">
        <v>7</v>
      </c>
      <c r="J58" s="7" t="s">
        <v>8</v>
      </c>
      <c r="K58" s="8" t="s">
        <v>9</v>
      </c>
    </row>
    <row r="59" spans="1:11">
      <c r="A59" s="9" t="s">
        <v>45</v>
      </c>
      <c r="B59" s="12">
        <v>142065</v>
      </c>
      <c r="C59" s="12">
        <v>148655</v>
      </c>
      <c r="D59" s="12">
        <f>B59+C59</f>
        <v>290720</v>
      </c>
      <c r="E59" s="12">
        <v>142398</v>
      </c>
      <c r="F59" s="12">
        <v>148601</v>
      </c>
      <c r="G59" s="12">
        <v>290999</v>
      </c>
      <c r="H59" s="12">
        <f t="shared" ref="H59:I64" si="15">B59-E59</f>
        <v>-333</v>
      </c>
      <c r="I59" s="12">
        <f t="shared" si="15"/>
        <v>54</v>
      </c>
      <c r="J59" s="12">
        <f t="shared" ref="J59:J64" si="16">H59+I59</f>
        <v>-279</v>
      </c>
      <c r="K59" s="13">
        <f t="shared" ref="K59:K64" si="17">ROUND(J59/G59*100,2)</f>
        <v>-0.1</v>
      </c>
    </row>
    <row r="60" spans="1:11">
      <c r="A60" s="9" t="s">
        <v>46</v>
      </c>
      <c r="B60" s="12">
        <v>46523</v>
      </c>
      <c r="C60" s="12">
        <v>48369</v>
      </c>
      <c r="D60" s="12">
        <f>B60+C60</f>
        <v>94892</v>
      </c>
      <c r="E60" s="12">
        <v>46592</v>
      </c>
      <c r="F60" s="12">
        <v>48333</v>
      </c>
      <c r="G60" s="12">
        <v>94925</v>
      </c>
      <c r="H60" s="12">
        <f t="shared" si="15"/>
        <v>-69</v>
      </c>
      <c r="I60" s="12">
        <f t="shared" si="15"/>
        <v>36</v>
      </c>
      <c r="J60" s="12">
        <f t="shared" si="16"/>
        <v>-33</v>
      </c>
      <c r="K60" s="13">
        <f t="shared" si="17"/>
        <v>-0.03</v>
      </c>
    </row>
    <row r="61" spans="1:11">
      <c r="A61" s="9" t="s">
        <v>47</v>
      </c>
      <c r="B61" s="12">
        <v>15418</v>
      </c>
      <c r="C61" s="12">
        <v>15957</v>
      </c>
      <c r="D61" s="12">
        <f>B61+C61</f>
        <v>31375</v>
      </c>
      <c r="E61" s="12">
        <v>15360</v>
      </c>
      <c r="F61" s="12">
        <v>15855</v>
      </c>
      <c r="G61" s="12">
        <v>31215</v>
      </c>
      <c r="H61" s="12">
        <f t="shared" si="15"/>
        <v>58</v>
      </c>
      <c r="I61" s="12">
        <f t="shared" si="15"/>
        <v>102</v>
      </c>
      <c r="J61" s="12">
        <f t="shared" si="16"/>
        <v>160</v>
      </c>
      <c r="K61" s="13">
        <f t="shared" si="17"/>
        <v>0.51</v>
      </c>
    </row>
    <row r="62" spans="1:11">
      <c r="A62" s="15" t="s">
        <v>48</v>
      </c>
      <c r="B62" s="16">
        <f>B59+B60</f>
        <v>188588</v>
      </c>
      <c r="C62" s="16">
        <f>C59+C60</f>
        <v>197024</v>
      </c>
      <c r="D62" s="16">
        <f>D59+D60</f>
        <v>385612</v>
      </c>
      <c r="E62" s="16">
        <f>SUM(E59:E60)</f>
        <v>188990</v>
      </c>
      <c r="F62" s="16">
        <f>SUM(F59:F60)</f>
        <v>196934</v>
      </c>
      <c r="G62" s="16">
        <f>SUM(E62:F62)</f>
        <v>385924</v>
      </c>
      <c r="H62" s="16">
        <f>B62-E62</f>
        <v>-402</v>
      </c>
      <c r="I62" s="16">
        <f t="shared" si="15"/>
        <v>90</v>
      </c>
      <c r="J62" s="16">
        <f t="shared" si="16"/>
        <v>-312</v>
      </c>
      <c r="K62" s="17">
        <f t="shared" si="17"/>
        <v>-0.08</v>
      </c>
    </row>
    <row r="63" spans="1:11">
      <c r="A63" s="15" t="s">
        <v>49</v>
      </c>
      <c r="B63" s="16">
        <f>B61</f>
        <v>15418</v>
      </c>
      <c r="C63" s="16">
        <f>C61</f>
        <v>15957</v>
      </c>
      <c r="D63" s="16">
        <f>D61</f>
        <v>31375</v>
      </c>
      <c r="E63" s="16">
        <f>E61</f>
        <v>15360</v>
      </c>
      <c r="F63" s="16">
        <f>F61</f>
        <v>15855</v>
      </c>
      <c r="G63" s="16">
        <f>SUM(E63:F63)</f>
        <v>31215</v>
      </c>
      <c r="H63" s="16">
        <f t="shared" si="15"/>
        <v>58</v>
      </c>
      <c r="I63" s="16">
        <f t="shared" si="15"/>
        <v>102</v>
      </c>
      <c r="J63" s="16">
        <f t="shared" si="16"/>
        <v>160</v>
      </c>
      <c r="K63" s="17">
        <f t="shared" si="17"/>
        <v>0.51</v>
      </c>
    </row>
    <row r="64" spans="1:11">
      <c r="A64" s="15" t="s">
        <v>50</v>
      </c>
      <c r="B64" s="16">
        <f>B62+B63</f>
        <v>204006</v>
      </c>
      <c r="C64" s="16">
        <f>C62+C63</f>
        <v>212981</v>
      </c>
      <c r="D64" s="16">
        <f>D62+D63</f>
        <v>416987</v>
      </c>
      <c r="E64" s="16">
        <f>SUM(E62:E63)</f>
        <v>204350</v>
      </c>
      <c r="F64" s="16">
        <f>SUM(F62:F63)</f>
        <v>212789</v>
      </c>
      <c r="G64" s="16">
        <f>SUM(G62:G63)</f>
        <v>417139</v>
      </c>
      <c r="H64" s="16">
        <f t="shared" si="15"/>
        <v>-344</v>
      </c>
      <c r="I64" s="16">
        <f t="shared" si="15"/>
        <v>192</v>
      </c>
      <c r="J64" s="16">
        <f t="shared" si="16"/>
        <v>-152</v>
      </c>
      <c r="K64" s="17">
        <f t="shared" si="17"/>
        <v>-0.04</v>
      </c>
    </row>
    <row r="65" spans="1:11" ht="19">
      <c r="A65" s="6" t="s">
        <v>51</v>
      </c>
      <c r="B65" s="2"/>
      <c r="C65" s="2"/>
      <c r="D65" s="2"/>
      <c r="E65" s="2"/>
      <c r="F65" s="2"/>
      <c r="G65" s="2"/>
      <c r="H65" s="2"/>
      <c r="I65" s="2"/>
      <c r="J65" s="2"/>
      <c r="K65" s="5"/>
    </row>
    <row r="66" spans="1:11">
      <c r="A66" s="49" t="s">
        <v>3</v>
      </c>
      <c r="B66" s="51" t="str">
        <f>B57</f>
        <v>令和８年１月２６日現在</v>
      </c>
      <c r="C66" s="51"/>
      <c r="D66" s="51"/>
      <c r="E66" s="45" t="str">
        <f>E57</f>
        <v>令和６年１０月１４日現在</v>
      </c>
      <c r="F66" s="46"/>
      <c r="G66" s="47"/>
      <c r="H66" s="52" t="s">
        <v>5</v>
      </c>
      <c r="I66" s="53"/>
      <c r="J66" s="53"/>
      <c r="K66" s="54"/>
    </row>
    <row r="67" spans="1:11">
      <c r="A67" s="50"/>
      <c r="B67" s="7" t="s">
        <v>6</v>
      </c>
      <c r="C67" s="7" t="s">
        <v>7</v>
      </c>
      <c r="D67" s="7" t="s">
        <v>8</v>
      </c>
      <c r="E67" s="7" t="s">
        <v>6</v>
      </c>
      <c r="F67" s="7" t="s">
        <v>7</v>
      </c>
      <c r="G67" s="7" t="s">
        <v>8</v>
      </c>
      <c r="H67" s="7" t="s">
        <v>6</v>
      </c>
      <c r="I67" s="7" t="s">
        <v>7</v>
      </c>
      <c r="J67" s="7" t="s">
        <v>8</v>
      </c>
      <c r="K67" s="8" t="s">
        <v>9</v>
      </c>
    </row>
    <row r="68" spans="1:11">
      <c r="A68" s="9" t="s">
        <v>52</v>
      </c>
      <c r="B68" s="12">
        <v>32870</v>
      </c>
      <c r="C68" s="12">
        <v>33410</v>
      </c>
      <c r="D68" s="12">
        <f t="shared" ref="D68:D73" si="18">B68+C68</f>
        <v>66280</v>
      </c>
      <c r="E68" s="12">
        <v>33260</v>
      </c>
      <c r="F68" s="12">
        <v>33673</v>
      </c>
      <c r="G68" s="12">
        <v>66933</v>
      </c>
      <c r="H68" s="12">
        <f t="shared" ref="H68:I76" si="19">B68-E68</f>
        <v>-390</v>
      </c>
      <c r="I68" s="12">
        <f t="shared" si="19"/>
        <v>-263</v>
      </c>
      <c r="J68" s="12">
        <f t="shared" ref="J68:J76" si="20">H68+I68</f>
        <v>-653</v>
      </c>
      <c r="K68" s="13">
        <f t="shared" ref="K68:K76" si="21">ROUND(J68/G68*100,2)</f>
        <v>-0.98</v>
      </c>
    </row>
    <row r="69" spans="1:11">
      <c r="A69" s="9" t="s">
        <v>53</v>
      </c>
      <c r="B69" s="12">
        <v>62512</v>
      </c>
      <c r="C69" s="12">
        <v>63564</v>
      </c>
      <c r="D69" s="12">
        <f t="shared" si="18"/>
        <v>126076</v>
      </c>
      <c r="E69" s="12">
        <v>63136</v>
      </c>
      <c r="F69" s="12">
        <v>63876</v>
      </c>
      <c r="G69" s="12">
        <v>127012</v>
      </c>
      <c r="H69" s="12">
        <f t="shared" si="19"/>
        <v>-624</v>
      </c>
      <c r="I69" s="12">
        <f t="shared" si="19"/>
        <v>-312</v>
      </c>
      <c r="J69" s="12">
        <f t="shared" si="20"/>
        <v>-936</v>
      </c>
      <c r="K69" s="13">
        <f t="shared" si="21"/>
        <v>-0.74</v>
      </c>
    </row>
    <row r="70" spans="1:11">
      <c r="A70" s="9" t="s">
        <v>54</v>
      </c>
      <c r="B70" s="12">
        <v>59422</v>
      </c>
      <c r="C70" s="12">
        <v>62067</v>
      </c>
      <c r="D70" s="12">
        <f t="shared" si="18"/>
        <v>121489</v>
      </c>
      <c r="E70" s="12">
        <v>60122</v>
      </c>
      <c r="F70" s="12">
        <v>62469</v>
      </c>
      <c r="G70" s="12">
        <v>122591</v>
      </c>
      <c r="H70" s="12">
        <f t="shared" si="19"/>
        <v>-700</v>
      </c>
      <c r="I70" s="12">
        <f t="shared" si="19"/>
        <v>-402</v>
      </c>
      <c r="J70" s="12">
        <f t="shared" si="20"/>
        <v>-1102</v>
      </c>
      <c r="K70" s="13">
        <f t="shared" si="21"/>
        <v>-0.9</v>
      </c>
    </row>
    <row r="71" spans="1:11">
      <c r="A71" s="9" t="s">
        <v>55</v>
      </c>
      <c r="B71" s="12">
        <v>22745</v>
      </c>
      <c r="C71" s="12">
        <v>23182</v>
      </c>
      <c r="D71" s="12">
        <f t="shared" si="18"/>
        <v>45927</v>
      </c>
      <c r="E71" s="12">
        <v>22861</v>
      </c>
      <c r="F71" s="12">
        <v>23302</v>
      </c>
      <c r="G71" s="12">
        <v>46163</v>
      </c>
      <c r="H71" s="12">
        <f t="shared" si="19"/>
        <v>-116</v>
      </c>
      <c r="I71" s="12">
        <f t="shared" si="19"/>
        <v>-120</v>
      </c>
      <c r="J71" s="12">
        <f t="shared" si="20"/>
        <v>-236</v>
      </c>
      <c r="K71" s="13">
        <f t="shared" si="21"/>
        <v>-0.51</v>
      </c>
    </row>
    <row r="72" spans="1:11">
      <c r="A72" s="9" t="s">
        <v>56</v>
      </c>
      <c r="B72" s="12">
        <v>13822</v>
      </c>
      <c r="C72" s="12">
        <v>13990</v>
      </c>
      <c r="D72" s="12">
        <f t="shared" si="18"/>
        <v>27812</v>
      </c>
      <c r="E72" s="12">
        <v>14054</v>
      </c>
      <c r="F72" s="12">
        <v>14194</v>
      </c>
      <c r="G72" s="12">
        <v>28248</v>
      </c>
      <c r="H72" s="12">
        <f t="shared" si="19"/>
        <v>-232</v>
      </c>
      <c r="I72" s="12">
        <f t="shared" si="19"/>
        <v>-204</v>
      </c>
      <c r="J72" s="12">
        <f t="shared" si="20"/>
        <v>-436</v>
      </c>
      <c r="K72" s="13">
        <f t="shared" si="21"/>
        <v>-1.54</v>
      </c>
    </row>
    <row r="73" spans="1:11">
      <c r="A73" s="9" t="s">
        <v>57</v>
      </c>
      <c r="B73" s="12">
        <v>4674</v>
      </c>
      <c r="C73" s="12">
        <v>4729</v>
      </c>
      <c r="D73" s="12">
        <f t="shared" si="18"/>
        <v>9403</v>
      </c>
      <c r="E73" s="12">
        <v>4777</v>
      </c>
      <c r="F73" s="12">
        <v>4809</v>
      </c>
      <c r="G73" s="12">
        <v>9586</v>
      </c>
      <c r="H73" s="12">
        <f t="shared" si="19"/>
        <v>-103</v>
      </c>
      <c r="I73" s="12">
        <f t="shared" si="19"/>
        <v>-80</v>
      </c>
      <c r="J73" s="12">
        <f t="shared" si="20"/>
        <v>-183</v>
      </c>
      <c r="K73" s="13">
        <f t="shared" si="21"/>
        <v>-1.91</v>
      </c>
    </row>
    <row r="74" spans="1:11">
      <c r="A74" s="15" t="s">
        <v>48</v>
      </c>
      <c r="B74" s="16">
        <f>B68+B69+B70+B71</f>
        <v>177549</v>
      </c>
      <c r="C74" s="16">
        <f>C68+C69+C70+C71</f>
        <v>182223</v>
      </c>
      <c r="D74" s="16">
        <f>D68+D69+D70+D71</f>
        <v>359772</v>
      </c>
      <c r="E74" s="16">
        <f>SUM(E68:E71)</f>
        <v>179379</v>
      </c>
      <c r="F74" s="16">
        <f>SUM(F68:F71)</f>
        <v>183320</v>
      </c>
      <c r="G74" s="16">
        <f>SUM(G68:G71)</f>
        <v>362699</v>
      </c>
      <c r="H74" s="16">
        <f t="shared" si="19"/>
        <v>-1830</v>
      </c>
      <c r="I74" s="16">
        <f t="shared" si="19"/>
        <v>-1097</v>
      </c>
      <c r="J74" s="16">
        <f t="shared" si="20"/>
        <v>-2927</v>
      </c>
      <c r="K74" s="17">
        <f t="shared" si="21"/>
        <v>-0.81</v>
      </c>
    </row>
    <row r="75" spans="1:11">
      <c r="A75" s="27" t="s">
        <v>49</v>
      </c>
      <c r="B75" s="28">
        <f>B72+B73</f>
        <v>18496</v>
      </c>
      <c r="C75" s="28">
        <f>C72+C73</f>
        <v>18719</v>
      </c>
      <c r="D75" s="28">
        <f>D72+D73</f>
        <v>37215</v>
      </c>
      <c r="E75" s="28">
        <f>SUM(E72:E73)</f>
        <v>18831</v>
      </c>
      <c r="F75" s="28">
        <f>SUM(F72:F73)</f>
        <v>19003</v>
      </c>
      <c r="G75" s="28">
        <f>SUM(G72:G73)</f>
        <v>37834</v>
      </c>
      <c r="H75" s="28">
        <f t="shared" si="19"/>
        <v>-335</v>
      </c>
      <c r="I75" s="28">
        <f t="shared" si="19"/>
        <v>-284</v>
      </c>
      <c r="J75" s="28">
        <f t="shared" si="20"/>
        <v>-619</v>
      </c>
      <c r="K75" s="29">
        <f t="shared" si="21"/>
        <v>-1.64</v>
      </c>
    </row>
    <row r="76" spans="1:11">
      <c r="A76" s="15" t="s">
        <v>58</v>
      </c>
      <c r="B76" s="16">
        <f>B75+B74</f>
        <v>196045</v>
      </c>
      <c r="C76" s="16">
        <f>C75+C74</f>
        <v>200942</v>
      </c>
      <c r="D76" s="16">
        <f>D75+D74</f>
        <v>396987</v>
      </c>
      <c r="E76" s="16">
        <f>SUM(E74:E75)</f>
        <v>198210</v>
      </c>
      <c r="F76" s="16">
        <f>SUM(F74:F75)</f>
        <v>202323</v>
      </c>
      <c r="G76" s="16">
        <f>SUM(G74:G75)</f>
        <v>400533</v>
      </c>
      <c r="H76" s="16">
        <f t="shared" si="19"/>
        <v>-2165</v>
      </c>
      <c r="I76" s="16">
        <f t="shared" si="19"/>
        <v>-1381</v>
      </c>
      <c r="J76" s="16">
        <f t="shared" si="20"/>
        <v>-3546</v>
      </c>
      <c r="K76" s="17">
        <f t="shared" si="21"/>
        <v>-0.89</v>
      </c>
    </row>
    <row r="77" spans="1:11" ht="19">
      <c r="A77" s="6" t="s">
        <v>59</v>
      </c>
      <c r="B77" s="2"/>
      <c r="C77" s="2"/>
      <c r="D77" s="2"/>
      <c r="E77" s="2"/>
      <c r="F77" s="2"/>
      <c r="G77" s="2"/>
      <c r="H77" s="2"/>
      <c r="I77" s="2"/>
      <c r="J77" s="2"/>
      <c r="K77" s="5"/>
    </row>
    <row r="78" spans="1:11">
      <c r="A78" s="49" t="s">
        <v>3</v>
      </c>
      <c r="B78" s="51" t="str">
        <f>B66</f>
        <v>令和８年１月２６日現在</v>
      </c>
      <c r="C78" s="51"/>
      <c r="D78" s="51"/>
      <c r="E78" s="45" t="str">
        <f>E66</f>
        <v>令和６年１０月１４日現在</v>
      </c>
      <c r="F78" s="46"/>
      <c r="G78" s="47"/>
      <c r="H78" s="52" t="s">
        <v>60</v>
      </c>
      <c r="I78" s="53"/>
      <c r="J78" s="53"/>
      <c r="K78" s="54"/>
    </row>
    <row r="79" spans="1:11">
      <c r="A79" s="50"/>
      <c r="B79" s="7" t="s">
        <v>6</v>
      </c>
      <c r="C79" s="7" t="s">
        <v>7</v>
      </c>
      <c r="D79" s="7" t="s">
        <v>8</v>
      </c>
      <c r="E79" s="7" t="s">
        <v>6</v>
      </c>
      <c r="F79" s="7" t="s">
        <v>7</v>
      </c>
      <c r="G79" s="7" t="s">
        <v>8</v>
      </c>
      <c r="H79" s="7" t="s">
        <v>6</v>
      </c>
      <c r="I79" s="7" t="s">
        <v>7</v>
      </c>
      <c r="J79" s="7" t="s">
        <v>8</v>
      </c>
      <c r="K79" s="8" t="s">
        <v>9</v>
      </c>
    </row>
    <row r="80" spans="1:11">
      <c r="A80" s="9" t="s">
        <v>61</v>
      </c>
      <c r="B80" s="12">
        <v>37311</v>
      </c>
      <c r="C80" s="12">
        <v>37642</v>
      </c>
      <c r="D80" s="12">
        <f t="shared" ref="D80:D89" si="22">B80+C80</f>
        <v>74953</v>
      </c>
      <c r="E80" s="12">
        <v>37526</v>
      </c>
      <c r="F80" s="12">
        <v>37756</v>
      </c>
      <c r="G80" s="12">
        <v>75282</v>
      </c>
      <c r="H80" s="12">
        <f t="shared" ref="H80:I92" si="23">B80-E80</f>
        <v>-215</v>
      </c>
      <c r="I80" s="12">
        <f t="shared" si="23"/>
        <v>-114</v>
      </c>
      <c r="J80" s="12">
        <f t="shared" ref="J80:J92" si="24">H80+I80</f>
        <v>-329</v>
      </c>
      <c r="K80" s="13">
        <f t="shared" ref="K80:K92" si="25">ROUND(J80/G80*100,2)</f>
        <v>-0.44</v>
      </c>
    </row>
    <row r="81" spans="1:11">
      <c r="A81" s="9" t="s">
        <v>62</v>
      </c>
      <c r="B81" s="12">
        <v>41176</v>
      </c>
      <c r="C81" s="12">
        <v>41876</v>
      </c>
      <c r="D81" s="12">
        <f t="shared" si="22"/>
        <v>83052</v>
      </c>
      <c r="E81" s="12">
        <v>41420</v>
      </c>
      <c r="F81" s="12">
        <v>41927</v>
      </c>
      <c r="G81" s="12">
        <v>83347</v>
      </c>
      <c r="H81" s="12">
        <f t="shared" si="23"/>
        <v>-244</v>
      </c>
      <c r="I81" s="12">
        <f t="shared" si="23"/>
        <v>-51</v>
      </c>
      <c r="J81" s="12">
        <f t="shared" si="24"/>
        <v>-295</v>
      </c>
      <c r="K81" s="13">
        <f t="shared" si="25"/>
        <v>-0.35</v>
      </c>
    </row>
    <row r="82" spans="1:11">
      <c r="A82" s="9" t="s">
        <v>63</v>
      </c>
      <c r="B82" s="12">
        <v>28955</v>
      </c>
      <c r="C82" s="12">
        <v>30046</v>
      </c>
      <c r="D82" s="12">
        <f t="shared" si="22"/>
        <v>59001</v>
      </c>
      <c r="E82" s="12">
        <v>29197</v>
      </c>
      <c r="F82" s="12">
        <v>30062</v>
      </c>
      <c r="G82" s="12">
        <v>59259</v>
      </c>
      <c r="H82" s="12">
        <f t="shared" si="23"/>
        <v>-242</v>
      </c>
      <c r="I82" s="12">
        <f t="shared" si="23"/>
        <v>-16</v>
      </c>
      <c r="J82" s="12">
        <f t="shared" si="24"/>
        <v>-258</v>
      </c>
      <c r="K82" s="13">
        <f t="shared" si="25"/>
        <v>-0.44</v>
      </c>
    </row>
    <row r="83" spans="1:11">
      <c r="A83" s="9" t="s">
        <v>64</v>
      </c>
      <c r="B83" s="12">
        <v>7939</v>
      </c>
      <c r="C83" s="12">
        <v>7704</v>
      </c>
      <c r="D83" s="12">
        <f t="shared" si="22"/>
        <v>15643</v>
      </c>
      <c r="E83" s="12">
        <v>7938</v>
      </c>
      <c r="F83" s="12">
        <v>7723</v>
      </c>
      <c r="G83" s="12">
        <v>15661</v>
      </c>
      <c r="H83" s="12">
        <f t="shared" si="23"/>
        <v>1</v>
      </c>
      <c r="I83" s="12">
        <f t="shared" si="23"/>
        <v>-19</v>
      </c>
      <c r="J83" s="12">
        <f t="shared" si="24"/>
        <v>-18</v>
      </c>
      <c r="K83" s="13">
        <f t="shared" si="25"/>
        <v>-0.11</v>
      </c>
    </row>
    <row r="84" spans="1:11">
      <c r="A84" s="9" t="s">
        <v>65</v>
      </c>
      <c r="B84" s="12">
        <v>7280</v>
      </c>
      <c r="C84" s="12">
        <v>7380</v>
      </c>
      <c r="D84" s="12">
        <f t="shared" si="22"/>
        <v>14660</v>
      </c>
      <c r="E84" s="12">
        <v>7374</v>
      </c>
      <c r="F84" s="12">
        <v>7501</v>
      </c>
      <c r="G84" s="12">
        <v>14875</v>
      </c>
      <c r="H84" s="12">
        <f t="shared" si="23"/>
        <v>-94</v>
      </c>
      <c r="I84" s="12">
        <f t="shared" si="23"/>
        <v>-121</v>
      </c>
      <c r="J84" s="12">
        <f t="shared" si="24"/>
        <v>-215</v>
      </c>
      <c r="K84" s="13">
        <f t="shared" si="25"/>
        <v>-1.45</v>
      </c>
    </row>
    <row r="85" spans="1:11">
      <c r="A85" s="9" t="s">
        <v>66</v>
      </c>
      <c r="B85" s="12">
        <v>11966</v>
      </c>
      <c r="C85" s="12">
        <v>12192</v>
      </c>
      <c r="D85" s="12">
        <f t="shared" si="22"/>
        <v>24158</v>
      </c>
      <c r="E85" s="12">
        <v>12246</v>
      </c>
      <c r="F85" s="12">
        <v>12441</v>
      </c>
      <c r="G85" s="12">
        <v>24687</v>
      </c>
      <c r="H85" s="12">
        <f t="shared" si="23"/>
        <v>-280</v>
      </c>
      <c r="I85" s="12">
        <f t="shared" si="23"/>
        <v>-249</v>
      </c>
      <c r="J85" s="12">
        <f t="shared" si="24"/>
        <v>-529</v>
      </c>
      <c r="K85" s="13">
        <f t="shared" si="25"/>
        <v>-2.14</v>
      </c>
    </row>
    <row r="86" spans="1:11">
      <c r="A86" s="9" t="s">
        <v>67</v>
      </c>
      <c r="B86" s="12">
        <v>8227</v>
      </c>
      <c r="C86" s="12">
        <v>7938</v>
      </c>
      <c r="D86" s="12">
        <f t="shared" si="22"/>
        <v>16165</v>
      </c>
      <c r="E86" s="12">
        <v>8368</v>
      </c>
      <c r="F86" s="12">
        <v>8030</v>
      </c>
      <c r="G86" s="12">
        <v>16398</v>
      </c>
      <c r="H86" s="12">
        <f t="shared" si="23"/>
        <v>-141</v>
      </c>
      <c r="I86" s="12">
        <f t="shared" si="23"/>
        <v>-92</v>
      </c>
      <c r="J86" s="12">
        <f t="shared" si="24"/>
        <v>-233</v>
      </c>
      <c r="K86" s="13">
        <f t="shared" si="25"/>
        <v>-1.42</v>
      </c>
    </row>
    <row r="87" spans="1:11">
      <c r="A87" s="9" t="s">
        <v>68</v>
      </c>
      <c r="B87" s="12">
        <v>7798</v>
      </c>
      <c r="C87" s="12">
        <v>7659</v>
      </c>
      <c r="D87" s="12">
        <f t="shared" si="22"/>
        <v>15457</v>
      </c>
      <c r="E87" s="12">
        <v>7901</v>
      </c>
      <c r="F87" s="12">
        <v>7827</v>
      </c>
      <c r="G87" s="12">
        <v>15728</v>
      </c>
      <c r="H87" s="12">
        <f t="shared" si="23"/>
        <v>-103</v>
      </c>
      <c r="I87" s="12">
        <f t="shared" si="23"/>
        <v>-168</v>
      </c>
      <c r="J87" s="12">
        <f t="shared" si="24"/>
        <v>-271</v>
      </c>
      <c r="K87" s="13">
        <f t="shared" si="25"/>
        <v>-1.72</v>
      </c>
    </row>
    <row r="88" spans="1:11">
      <c r="A88" s="9" t="s">
        <v>69</v>
      </c>
      <c r="B88" s="12">
        <v>5579</v>
      </c>
      <c r="C88" s="12">
        <v>5769</v>
      </c>
      <c r="D88" s="12">
        <f t="shared" si="22"/>
        <v>11348</v>
      </c>
      <c r="E88" s="12">
        <v>5729</v>
      </c>
      <c r="F88" s="12">
        <v>5893</v>
      </c>
      <c r="G88" s="12">
        <v>11622</v>
      </c>
      <c r="H88" s="12">
        <f t="shared" si="23"/>
        <v>-150</v>
      </c>
      <c r="I88" s="12">
        <f t="shared" si="23"/>
        <v>-124</v>
      </c>
      <c r="J88" s="12">
        <f t="shared" si="24"/>
        <v>-274</v>
      </c>
      <c r="K88" s="13">
        <f t="shared" si="25"/>
        <v>-2.36</v>
      </c>
    </row>
    <row r="89" spans="1:11">
      <c r="A89" s="30" t="s">
        <v>70</v>
      </c>
      <c r="B89" s="10">
        <v>4487</v>
      </c>
      <c r="C89" s="10">
        <v>4430</v>
      </c>
      <c r="D89" s="10">
        <f t="shared" si="22"/>
        <v>8917</v>
      </c>
      <c r="E89" s="12">
        <v>4556</v>
      </c>
      <c r="F89" s="12">
        <v>4483</v>
      </c>
      <c r="G89" s="12">
        <v>9039</v>
      </c>
      <c r="H89" s="10">
        <f t="shared" si="23"/>
        <v>-69</v>
      </c>
      <c r="I89" s="10">
        <f t="shared" si="23"/>
        <v>-53</v>
      </c>
      <c r="J89" s="10">
        <f t="shared" si="24"/>
        <v>-122</v>
      </c>
      <c r="K89" s="31">
        <f t="shared" si="25"/>
        <v>-1.35</v>
      </c>
    </row>
    <row r="90" spans="1:11">
      <c r="A90" s="15" t="s">
        <v>48</v>
      </c>
      <c r="B90" s="16">
        <f>B80+B81+B82</f>
        <v>107442</v>
      </c>
      <c r="C90" s="16">
        <f>C80+C81+C82</f>
        <v>109564</v>
      </c>
      <c r="D90" s="16">
        <f>D80+D81+D82</f>
        <v>217006</v>
      </c>
      <c r="E90" s="16">
        <f>SUM(E80:E82)</f>
        <v>108143</v>
      </c>
      <c r="F90" s="16">
        <f>SUM(F80:F82)</f>
        <v>109745</v>
      </c>
      <c r="G90" s="16">
        <f>SUM(G80:G82)</f>
        <v>217888</v>
      </c>
      <c r="H90" s="16">
        <f t="shared" si="23"/>
        <v>-701</v>
      </c>
      <c r="I90" s="16">
        <f t="shared" si="23"/>
        <v>-181</v>
      </c>
      <c r="J90" s="16">
        <f t="shared" si="24"/>
        <v>-882</v>
      </c>
      <c r="K90" s="17">
        <f t="shared" si="25"/>
        <v>-0.4</v>
      </c>
    </row>
    <row r="91" spans="1:11">
      <c r="A91" s="15" t="s">
        <v>49</v>
      </c>
      <c r="B91" s="16">
        <f>B83+B84+B85+B89+B86+B87+B88</f>
        <v>53276</v>
      </c>
      <c r="C91" s="16">
        <f>C83+C84+C85+C89+C86+C87+C88</f>
        <v>53072</v>
      </c>
      <c r="D91" s="16">
        <f>D83+D84+D85+D89+D86+D87+D88</f>
        <v>106348</v>
      </c>
      <c r="E91" s="16">
        <f>SUM(E83:E89)</f>
        <v>54112</v>
      </c>
      <c r="F91" s="16">
        <f>SUM(F83:F89)</f>
        <v>53898</v>
      </c>
      <c r="G91" s="16">
        <f>SUM(G83:G89)</f>
        <v>108010</v>
      </c>
      <c r="H91" s="16">
        <f t="shared" si="23"/>
        <v>-836</v>
      </c>
      <c r="I91" s="16">
        <f t="shared" si="23"/>
        <v>-826</v>
      </c>
      <c r="J91" s="16">
        <f t="shared" si="24"/>
        <v>-1662</v>
      </c>
      <c r="K91" s="17">
        <f t="shared" si="25"/>
        <v>-1.54</v>
      </c>
    </row>
    <row r="92" spans="1:11">
      <c r="A92" s="15" t="s">
        <v>71</v>
      </c>
      <c r="B92" s="16">
        <f>B90+B91</f>
        <v>160718</v>
      </c>
      <c r="C92" s="16">
        <f>C90+C91</f>
        <v>162636</v>
      </c>
      <c r="D92" s="16">
        <f>D90+D91</f>
        <v>323354</v>
      </c>
      <c r="E92" s="16">
        <f>SUM(E90:E91)</f>
        <v>162255</v>
      </c>
      <c r="F92" s="16">
        <f>SUM(F90:F91)</f>
        <v>163643</v>
      </c>
      <c r="G92" s="16">
        <f>SUM(G90:G91)</f>
        <v>325898</v>
      </c>
      <c r="H92" s="16">
        <f t="shared" si="23"/>
        <v>-1537</v>
      </c>
      <c r="I92" s="16">
        <f t="shared" si="23"/>
        <v>-1007</v>
      </c>
      <c r="J92" s="16">
        <f t="shared" si="24"/>
        <v>-2544</v>
      </c>
      <c r="K92" s="17">
        <f t="shared" si="25"/>
        <v>-0.78</v>
      </c>
    </row>
    <row r="93" spans="1:11">
      <c r="A93" s="18"/>
      <c r="B93" s="19"/>
      <c r="C93" s="19"/>
      <c r="D93" s="19"/>
      <c r="E93" s="19"/>
      <c r="F93" s="19"/>
      <c r="G93" s="19"/>
      <c r="H93" s="19"/>
      <c r="I93" s="19"/>
      <c r="J93" s="19"/>
      <c r="K93" s="20"/>
    </row>
    <row r="94" spans="1:11" ht="19">
      <c r="A94" s="6" t="s">
        <v>72</v>
      </c>
      <c r="B94" s="2"/>
      <c r="C94" s="2"/>
      <c r="D94" s="2"/>
      <c r="E94" s="2"/>
      <c r="F94" s="2"/>
      <c r="G94" s="2"/>
      <c r="H94" s="2"/>
      <c r="I94" s="2"/>
      <c r="J94" s="2"/>
      <c r="K94" s="5"/>
    </row>
    <row r="95" spans="1:11">
      <c r="A95" s="49" t="s">
        <v>3</v>
      </c>
      <c r="B95" s="51" t="str">
        <f>B78</f>
        <v>令和８年１月２６日現在</v>
      </c>
      <c r="C95" s="51"/>
      <c r="D95" s="51"/>
      <c r="E95" s="45" t="str">
        <f>E78</f>
        <v>令和６年１０月１４日現在</v>
      </c>
      <c r="F95" s="46"/>
      <c r="G95" s="47"/>
      <c r="H95" s="52" t="s">
        <v>5</v>
      </c>
      <c r="I95" s="53"/>
      <c r="J95" s="53"/>
      <c r="K95" s="54"/>
    </row>
    <row r="96" spans="1:11">
      <c r="A96" s="50"/>
      <c r="B96" s="7" t="s">
        <v>6</v>
      </c>
      <c r="C96" s="7" t="s">
        <v>7</v>
      </c>
      <c r="D96" s="7" t="s">
        <v>8</v>
      </c>
      <c r="E96" s="7" t="s">
        <v>6</v>
      </c>
      <c r="F96" s="7" t="s">
        <v>7</v>
      </c>
      <c r="G96" s="7" t="s">
        <v>8</v>
      </c>
      <c r="H96" s="7" t="s">
        <v>6</v>
      </c>
      <c r="I96" s="7" t="s">
        <v>7</v>
      </c>
      <c r="J96" s="7" t="s">
        <v>8</v>
      </c>
      <c r="K96" s="8" t="s">
        <v>9</v>
      </c>
    </row>
    <row r="97" spans="1:11">
      <c r="A97" s="9" t="s">
        <v>73</v>
      </c>
      <c r="B97" s="12">
        <v>23745</v>
      </c>
      <c r="C97" s="12">
        <v>24904</v>
      </c>
      <c r="D97" s="12">
        <f>B97+C97</f>
        <v>48649</v>
      </c>
      <c r="E97" s="12">
        <v>24193</v>
      </c>
      <c r="F97" s="12">
        <v>25391</v>
      </c>
      <c r="G97" s="12">
        <v>49584</v>
      </c>
      <c r="H97" s="12">
        <f t="shared" ref="H97:I111" si="26">B97-E97</f>
        <v>-448</v>
      </c>
      <c r="I97" s="12">
        <f t="shared" si="26"/>
        <v>-487</v>
      </c>
      <c r="J97" s="12">
        <f t="shared" ref="J97:J111" si="27">H97+I97</f>
        <v>-935</v>
      </c>
      <c r="K97" s="13">
        <f t="shared" ref="K97:K111" si="28">ROUND(J97/G97*100,2)</f>
        <v>-1.89</v>
      </c>
    </row>
    <row r="98" spans="1:11">
      <c r="A98" s="9" t="s">
        <v>74</v>
      </c>
      <c r="B98" s="12">
        <v>31523</v>
      </c>
      <c r="C98" s="12">
        <v>31753</v>
      </c>
      <c r="D98" s="12">
        <f>B98+C98</f>
        <v>63276</v>
      </c>
      <c r="E98" s="12">
        <v>31872</v>
      </c>
      <c r="F98" s="12">
        <v>32037</v>
      </c>
      <c r="G98" s="12">
        <v>63909</v>
      </c>
      <c r="H98" s="12">
        <f t="shared" si="26"/>
        <v>-349</v>
      </c>
      <c r="I98" s="12">
        <f t="shared" si="26"/>
        <v>-284</v>
      </c>
      <c r="J98" s="12">
        <f t="shared" si="27"/>
        <v>-633</v>
      </c>
      <c r="K98" s="13">
        <f t="shared" si="28"/>
        <v>-0.99</v>
      </c>
    </row>
    <row r="99" spans="1:11">
      <c r="A99" s="9" t="s">
        <v>75</v>
      </c>
      <c r="B99" s="12">
        <v>58281</v>
      </c>
      <c r="C99" s="12">
        <v>59123</v>
      </c>
      <c r="D99" s="12">
        <f>B99+C99</f>
        <v>117404</v>
      </c>
      <c r="E99" s="12">
        <v>58682</v>
      </c>
      <c r="F99" s="12">
        <v>59385</v>
      </c>
      <c r="G99" s="12">
        <v>118067</v>
      </c>
      <c r="H99" s="12">
        <f t="shared" si="26"/>
        <v>-401</v>
      </c>
      <c r="I99" s="12">
        <f t="shared" si="26"/>
        <v>-262</v>
      </c>
      <c r="J99" s="12">
        <f t="shared" si="27"/>
        <v>-663</v>
      </c>
      <c r="K99" s="13">
        <f t="shared" si="28"/>
        <v>-0.56000000000000005</v>
      </c>
    </row>
    <row r="100" spans="1:11">
      <c r="A100" s="9" t="s">
        <v>76</v>
      </c>
      <c r="B100" s="12">
        <v>3250</v>
      </c>
      <c r="C100" s="12">
        <v>3264</v>
      </c>
      <c r="D100" s="12">
        <f t="shared" ref="D100:D108" si="29">B100+C100</f>
        <v>6514</v>
      </c>
      <c r="E100" s="12">
        <v>3296</v>
      </c>
      <c r="F100" s="12">
        <v>3318</v>
      </c>
      <c r="G100" s="12">
        <v>6614</v>
      </c>
      <c r="H100" s="12">
        <f t="shared" si="26"/>
        <v>-46</v>
      </c>
      <c r="I100" s="12">
        <f t="shared" si="26"/>
        <v>-54</v>
      </c>
      <c r="J100" s="12">
        <f t="shared" si="27"/>
        <v>-100</v>
      </c>
      <c r="K100" s="13">
        <f t="shared" si="28"/>
        <v>-1.51</v>
      </c>
    </row>
    <row r="101" spans="1:11">
      <c r="A101" s="9" t="s">
        <v>77</v>
      </c>
      <c r="B101" s="12">
        <v>3761</v>
      </c>
      <c r="C101" s="12">
        <v>3873</v>
      </c>
      <c r="D101" s="12">
        <f t="shared" si="29"/>
        <v>7634</v>
      </c>
      <c r="E101" s="12">
        <v>3849</v>
      </c>
      <c r="F101" s="12">
        <v>3960</v>
      </c>
      <c r="G101" s="12">
        <v>7809</v>
      </c>
      <c r="H101" s="12">
        <f t="shared" si="26"/>
        <v>-88</v>
      </c>
      <c r="I101" s="12">
        <f t="shared" si="26"/>
        <v>-87</v>
      </c>
      <c r="J101" s="12">
        <f t="shared" si="27"/>
        <v>-175</v>
      </c>
      <c r="K101" s="13">
        <f t="shared" si="28"/>
        <v>-2.2400000000000002</v>
      </c>
    </row>
    <row r="102" spans="1:11">
      <c r="A102" s="9" t="s">
        <v>78</v>
      </c>
      <c r="B102" s="12">
        <v>2719</v>
      </c>
      <c r="C102" s="12">
        <v>2866</v>
      </c>
      <c r="D102" s="12">
        <f t="shared" si="29"/>
        <v>5585</v>
      </c>
      <c r="E102" s="12">
        <v>2775</v>
      </c>
      <c r="F102" s="12">
        <v>2911</v>
      </c>
      <c r="G102" s="12">
        <v>5686</v>
      </c>
      <c r="H102" s="12">
        <f t="shared" si="26"/>
        <v>-56</v>
      </c>
      <c r="I102" s="12">
        <f t="shared" si="26"/>
        <v>-45</v>
      </c>
      <c r="J102" s="12">
        <f t="shared" si="27"/>
        <v>-101</v>
      </c>
      <c r="K102" s="13">
        <f t="shared" si="28"/>
        <v>-1.78</v>
      </c>
    </row>
    <row r="103" spans="1:11">
      <c r="A103" s="9" t="s">
        <v>79</v>
      </c>
      <c r="B103" s="12">
        <v>4360</v>
      </c>
      <c r="C103" s="12">
        <v>4382</v>
      </c>
      <c r="D103" s="12">
        <f t="shared" si="29"/>
        <v>8742</v>
      </c>
      <c r="E103" s="12">
        <v>4449</v>
      </c>
      <c r="F103" s="12">
        <v>4501</v>
      </c>
      <c r="G103" s="12">
        <v>8950</v>
      </c>
      <c r="H103" s="12">
        <f t="shared" si="26"/>
        <v>-89</v>
      </c>
      <c r="I103" s="12">
        <f t="shared" si="26"/>
        <v>-119</v>
      </c>
      <c r="J103" s="12">
        <f t="shared" si="27"/>
        <v>-208</v>
      </c>
      <c r="K103" s="13">
        <f t="shared" si="28"/>
        <v>-2.3199999999999998</v>
      </c>
    </row>
    <row r="104" spans="1:11">
      <c r="A104" s="9" t="s">
        <v>80</v>
      </c>
      <c r="B104" s="12">
        <v>1080</v>
      </c>
      <c r="C104" s="12">
        <v>1091</v>
      </c>
      <c r="D104" s="12">
        <f t="shared" si="29"/>
        <v>2171</v>
      </c>
      <c r="E104" s="12">
        <v>1131</v>
      </c>
      <c r="F104" s="12">
        <v>1127</v>
      </c>
      <c r="G104" s="12">
        <v>2258</v>
      </c>
      <c r="H104" s="12">
        <f t="shared" si="26"/>
        <v>-51</v>
      </c>
      <c r="I104" s="12">
        <f t="shared" si="26"/>
        <v>-36</v>
      </c>
      <c r="J104" s="12">
        <f t="shared" si="27"/>
        <v>-87</v>
      </c>
      <c r="K104" s="13">
        <f t="shared" si="28"/>
        <v>-3.85</v>
      </c>
    </row>
    <row r="105" spans="1:11">
      <c r="A105" s="9" t="s">
        <v>81</v>
      </c>
      <c r="B105" s="12">
        <v>4512</v>
      </c>
      <c r="C105" s="12">
        <v>4509</v>
      </c>
      <c r="D105" s="12">
        <f t="shared" si="29"/>
        <v>9021</v>
      </c>
      <c r="E105" s="12">
        <v>4579</v>
      </c>
      <c r="F105" s="12">
        <v>4562</v>
      </c>
      <c r="G105" s="12">
        <v>9141</v>
      </c>
      <c r="H105" s="12">
        <f t="shared" si="26"/>
        <v>-67</v>
      </c>
      <c r="I105" s="12">
        <f t="shared" si="26"/>
        <v>-53</v>
      </c>
      <c r="J105" s="12">
        <f t="shared" si="27"/>
        <v>-120</v>
      </c>
      <c r="K105" s="13">
        <f t="shared" si="28"/>
        <v>-1.31</v>
      </c>
    </row>
    <row r="106" spans="1:11">
      <c r="A106" s="9" t="s">
        <v>82</v>
      </c>
      <c r="B106" s="12">
        <v>5355</v>
      </c>
      <c r="C106" s="12">
        <v>5208</v>
      </c>
      <c r="D106" s="12">
        <f t="shared" si="29"/>
        <v>10563</v>
      </c>
      <c r="E106" s="12">
        <v>5468</v>
      </c>
      <c r="F106" s="12">
        <v>5246</v>
      </c>
      <c r="G106" s="12">
        <v>10714</v>
      </c>
      <c r="H106" s="12">
        <f t="shared" si="26"/>
        <v>-113</v>
      </c>
      <c r="I106" s="12">
        <f t="shared" si="26"/>
        <v>-38</v>
      </c>
      <c r="J106" s="12">
        <f t="shared" si="27"/>
        <v>-151</v>
      </c>
      <c r="K106" s="13">
        <f t="shared" si="28"/>
        <v>-1.41</v>
      </c>
    </row>
    <row r="107" spans="1:11">
      <c r="A107" s="9" t="s">
        <v>83</v>
      </c>
      <c r="B107" s="12">
        <v>12440</v>
      </c>
      <c r="C107" s="12">
        <v>12682</v>
      </c>
      <c r="D107" s="12">
        <f t="shared" si="29"/>
        <v>25122</v>
      </c>
      <c r="E107" s="12">
        <v>12478</v>
      </c>
      <c r="F107" s="12">
        <v>12675</v>
      </c>
      <c r="G107" s="12">
        <v>25153</v>
      </c>
      <c r="H107" s="12">
        <f t="shared" si="26"/>
        <v>-38</v>
      </c>
      <c r="I107" s="12">
        <f t="shared" si="26"/>
        <v>7</v>
      </c>
      <c r="J107" s="12">
        <f t="shared" si="27"/>
        <v>-31</v>
      </c>
      <c r="K107" s="13">
        <f t="shared" si="28"/>
        <v>-0.12</v>
      </c>
    </row>
    <row r="108" spans="1:11">
      <c r="A108" s="9" t="s">
        <v>84</v>
      </c>
      <c r="B108" s="12">
        <v>13389</v>
      </c>
      <c r="C108" s="12">
        <v>13476</v>
      </c>
      <c r="D108" s="12">
        <f t="shared" si="29"/>
        <v>26865</v>
      </c>
      <c r="E108" s="12">
        <v>13601</v>
      </c>
      <c r="F108" s="12">
        <v>13786</v>
      </c>
      <c r="G108" s="12">
        <v>27387</v>
      </c>
      <c r="H108" s="12">
        <f t="shared" si="26"/>
        <v>-212</v>
      </c>
      <c r="I108" s="12">
        <f t="shared" si="26"/>
        <v>-310</v>
      </c>
      <c r="J108" s="12">
        <f t="shared" si="27"/>
        <v>-522</v>
      </c>
      <c r="K108" s="13">
        <f t="shared" si="28"/>
        <v>-1.91</v>
      </c>
    </row>
    <row r="109" spans="1:11">
      <c r="A109" s="15" t="s">
        <v>48</v>
      </c>
      <c r="B109" s="16">
        <f>B97+B98+B99</f>
        <v>113549</v>
      </c>
      <c r="C109" s="16">
        <f>C97+C98+C99</f>
        <v>115780</v>
      </c>
      <c r="D109" s="16">
        <f>D97+D98+D99</f>
        <v>229329</v>
      </c>
      <c r="E109" s="16">
        <f>SUM(E97:E99)</f>
        <v>114747</v>
      </c>
      <c r="F109" s="16">
        <f>SUM(F97:F99)</f>
        <v>116813</v>
      </c>
      <c r="G109" s="16">
        <f>SUM(G97:G99)</f>
        <v>231560</v>
      </c>
      <c r="H109" s="16">
        <f t="shared" si="26"/>
        <v>-1198</v>
      </c>
      <c r="I109" s="16">
        <f t="shared" si="26"/>
        <v>-1033</v>
      </c>
      <c r="J109" s="16">
        <f t="shared" si="27"/>
        <v>-2231</v>
      </c>
      <c r="K109" s="17">
        <f t="shared" si="28"/>
        <v>-0.96</v>
      </c>
    </row>
    <row r="110" spans="1:11">
      <c r="A110" s="15" t="s">
        <v>49</v>
      </c>
      <c r="B110" s="16">
        <f t="shared" ref="B110:G110" si="30">SUM(B100:B108)</f>
        <v>50866</v>
      </c>
      <c r="C110" s="16">
        <f t="shared" si="30"/>
        <v>51351</v>
      </c>
      <c r="D110" s="16">
        <f t="shared" si="30"/>
        <v>102217</v>
      </c>
      <c r="E110" s="16">
        <f t="shared" si="30"/>
        <v>51626</v>
      </c>
      <c r="F110" s="16">
        <f t="shared" si="30"/>
        <v>52086</v>
      </c>
      <c r="G110" s="16">
        <f t="shared" si="30"/>
        <v>103712</v>
      </c>
      <c r="H110" s="16">
        <f t="shared" si="26"/>
        <v>-760</v>
      </c>
      <c r="I110" s="16">
        <f t="shared" si="26"/>
        <v>-735</v>
      </c>
      <c r="J110" s="16">
        <f t="shared" si="27"/>
        <v>-1495</v>
      </c>
      <c r="K110" s="17">
        <f t="shared" si="28"/>
        <v>-1.44</v>
      </c>
    </row>
    <row r="111" spans="1:11">
      <c r="A111" s="15" t="s">
        <v>85</v>
      </c>
      <c r="B111" s="16">
        <f>B109+B110</f>
        <v>164415</v>
      </c>
      <c r="C111" s="16">
        <f>C109+C110</f>
        <v>167131</v>
      </c>
      <c r="D111" s="16">
        <f>D109+D110</f>
        <v>331546</v>
      </c>
      <c r="E111" s="16">
        <f>SUM(E109:E110)</f>
        <v>166373</v>
      </c>
      <c r="F111" s="16">
        <f>SUM(F109:F110)</f>
        <v>168899</v>
      </c>
      <c r="G111" s="16">
        <f>SUM(G109:G110)</f>
        <v>335272</v>
      </c>
      <c r="H111" s="16">
        <f t="shared" si="26"/>
        <v>-1958</v>
      </c>
      <c r="I111" s="16">
        <f t="shared" si="26"/>
        <v>-1768</v>
      </c>
      <c r="J111" s="16">
        <f t="shared" si="27"/>
        <v>-3726</v>
      </c>
      <c r="K111" s="17">
        <f t="shared" si="28"/>
        <v>-1.1100000000000001</v>
      </c>
    </row>
    <row r="112" spans="1:11" ht="19">
      <c r="A112" s="6" t="s">
        <v>86</v>
      </c>
      <c r="B112" s="2"/>
      <c r="C112" s="2"/>
      <c r="D112" s="2"/>
      <c r="E112" s="2"/>
      <c r="F112" s="2"/>
      <c r="G112" s="2"/>
      <c r="H112" s="2"/>
      <c r="I112" s="2"/>
      <c r="J112" s="2"/>
      <c r="K112" s="5"/>
    </row>
    <row r="113" spans="1:11">
      <c r="A113" s="49" t="s">
        <v>3</v>
      </c>
      <c r="B113" s="51" t="str">
        <f>B95</f>
        <v>令和８年１月２６日現在</v>
      </c>
      <c r="C113" s="51"/>
      <c r="D113" s="51"/>
      <c r="E113" s="45" t="str">
        <f>E95</f>
        <v>令和６年１０月１４日現在</v>
      </c>
      <c r="F113" s="46"/>
      <c r="G113" s="47"/>
      <c r="H113" s="52" t="s">
        <v>5</v>
      </c>
      <c r="I113" s="53"/>
      <c r="J113" s="53"/>
      <c r="K113" s="54"/>
    </row>
    <row r="114" spans="1:11">
      <c r="A114" s="50"/>
      <c r="B114" s="7" t="s">
        <v>6</v>
      </c>
      <c r="C114" s="7" t="s">
        <v>7</v>
      </c>
      <c r="D114" s="7" t="s">
        <v>8</v>
      </c>
      <c r="E114" s="7" t="s">
        <v>6</v>
      </c>
      <c r="F114" s="7" t="s">
        <v>7</v>
      </c>
      <c r="G114" s="7" t="s">
        <v>8</v>
      </c>
      <c r="H114" s="7" t="s">
        <v>6</v>
      </c>
      <c r="I114" s="7" t="s">
        <v>7</v>
      </c>
      <c r="J114" s="7" t="s">
        <v>8</v>
      </c>
      <c r="K114" s="8" t="s">
        <v>9</v>
      </c>
    </row>
    <row r="115" spans="1:11">
      <c r="A115" s="9" t="s">
        <v>87</v>
      </c>
      <c r="B115" s="12">
        <v>80051</v>
      </c>
      <c r="C115" s="12">
        <v>80862</v>
      </c>
      <c r="D115" s="12">
        <f>B115+C115</f>
        <v>160913</v>
      </c>
      <c r="E115" s="12">
        <v>81190</v>
      </c>
      <c r="F115" s="12">
        <v>81502</v>
      </c>
      <c r="G115" s="12">
        <v>162692</v>
      </c>
      <c r="H115" s="12">
        <f t="shared" ref="H115:I119" si="31">B115-E115</f>
        <v>-1139</v>
      </c>
      <c r="I115" s="12">
        <f t="shared" si="31"/>
        <v>-640</v>
      </c>
      <c r="J115" s="12">
        <f>H115+I115</f>
        <v>-1779</v>
      </c>
      <c r="K115" s="13">
        <f>ROUND(J115/G115*100,2)</f>
        <v>-1.0900000000000001</v>
      </c>
    </row>
    <row r="116" spans="1:11">
      <c r="A116" s="9" t="s">
        <v>88</v>
      </c>
      <c r="B116" s="12">
        <v>32570</v>
      </c>
      <c r="C116" s="12">
        <v>33481</v>
      </c>
      <c r="D116" s="12">
        <f>B116+C116</f>
        <v>66051</v>
      </c>
      <c r="E116" s="12">
        <v>32907</v>
      </c>
      <c r="F116" s="12">
        <v>33791</v>
      </c>
      <c r="G116" s="12">
        <v>66698</v>
      </c>
      <c r="H116" s="12">
        <f t="shared" si="31"/>
        <v>-337</v>
      </c>
      <c r="I116" s="12">
        <f t="shared" si="31"/>
        <v>-310</v>
      </c>
      <c r="J116" s="12">
        <f>H116+I116</f>
        <v>-647</v>
      </c>
      <c r="K116" s="13">
        <f>ROUND(J116/G116*100,2)</f>
        <v>-0.97</v>
      </c>
    </row>
    <row r="117" spans="1:11">
      <c r="A117" s="9" t="s">
        <v>89</v>
      </c>
      <c r="B117" s="12">
        <v>46959</v>
      </c>
      <c r="C117" s="12">
        <v>46874</v>
      </c>
      <c r="D117" s="12">
        <f>B117+C117</f>
        <v>93833</v>
      </c>
      <c r="E117" s="12">
        <v>47025</v>
      </c>
      <c r="F117" s="12">
        <v>47111</v>
      </c>
      <c r="G117" s="12">
        <v>94136</v>
      </c>
      <c r="H117" s="12">
        <f t="shared" si="31"/>
        <v>-66</v>
      </c>
      <c r="I117" s="12">
        <f t="shared" si="31"/>
        <v>-237</v>
      </c>
      <c r="J117" s="12">
        <f>H117+I117</f>
        <v>-303</v>
      </c>
      <c r="K117" s="13">
        <f>ROUND(J117/G117*100,2)</f>
        <v>-0.32</v>
      </c>
    </row>
    <row r="118" spans="1:11">
      <c r="A118" s="9" t="s">
        <v>90</v>
      </c>
      <c r="B118" s="12">
        <v>22197</v>
      </c>
      <c r="C118" s="12">
        <v>22300</v>
      </c>
      <c r="D118" s="12">
        <f>B118+C118</f>
        <v>44497</v>
      </c>
      <c r="E118" s="12">
        <v>22345</v>
      </c>
      <c r="F118" s="12">
        <v>22409</v>
      </c>
      <c r="G118" s="12">
        <v>44754</v>
      </c>
      <c r="H118" s="12">
        <f t="shared" si="31"/>
        <v>-148</v>
      </c>
      <c r="I118" s="12">
        <f t="shared" si="31"/>
        <v>-109</v>
      </c>
      <c r="J118" s="12">
        <f>H118+I118</f>
        <v>-257</v>
      </c>
      <c r="K118" s="13">
        <f>ROUND(J118/G118*100,2)</f>
        <v>-0.56999999999999995</v>
      </c>
    </row>
    <row r="119" spans="1:11">
      <c r="A119" s="15" t="s">
        <v>91</v>
      </c>
      <c r="B119" s="16">
        <f t="shared" ref="B119:G119" si="32">SUM(B115:B118)</f>
        <v>181777</v>
      </c>
      <c r="C119" s="16">
        <f t="shared" si="32"/>
        <v>183517</v>
      </c>
      <c r="D119" s="16">
        <f t="shared" si="32"/>
        <v>365294</v>
      </c>
      <c r="E119" s="16">
        <f t="shared" si="32"/>
        <v>183467</v>
      </c>
      <c r="F119" s="16">
        <f t="shared" si="32"/>
        <v>184813</v>
      </c>
      <c r="G119" s="16">
        <f t="shared" si="32"/>
        <v>368280</v>
      </c>
      <c r="H119" s="16">
        <f t="shared" si="31"/>
        <v>-1690</v>
      </c>
      <c r="I119" s="16">
        <f t="shared" si="31"/>
        <v>-1296</v>
      </c>
      <c r="J119" s="16">
        <f>H119+I119</f>
        <v>-2986</v>
      </c>
      <c r="K119" s="17">
        <f>ROUND(J119/G119*100,2)</f>
        <v>-0.81</v>
      </c>
    </row>
    <row r="120" spans="1:11" ht="19">
      <c r="A120" s="6" t="s">
        <v>92</v>
      </c>
      <c r="B120" s="2"/>
      <c r="C120" s="2"/>
      <c r="D120" s="2"/>
      <c r="E120" s="2"/>
      <c r="F120" s="2"/>
      <c r="G120" s="2"/>
      <c r="H120" s="2"/>
      <c r="I120" s="2"/>
      <c r="J120" s="2"/>
      <c r="K120" s="5"/>
    </row>
    <row r="121" spans="1:11">
      <c r="A121" s="49" t="s">
        <v>3</v>
      </c>
      <c r="B121" s="51" t="str">
        <f>B113</f>
        <v>令和８年１月２６日現在</v>
      </c>
      <c r="C121" s="51"/>
      <c r="D121" s="51"/>
      <c r="E121" s="45" t="str">
        <f>E113</f>
        <v>令和６年１０月１４日現在</v>
      </c>
      <c r="F121" s="46"/>
      <c r="G121" s="47"/>
      <c r="H121" s="52" t="s">
        <v>5</v>
      </c>
      <c r="I121" s="53"/>
      <c r="J121" s="53"/>
      <c r="K121" s="54"/>
    </row>
    <row r="122" spans="1:11">
      <c r="A122" s="50"/>
      <c r="B122" s="7" t="s">
        <v>6</v>
      </c>
      <c r="C122" s="7" t="s">
        <v>7</v>
      </c>
      <c r="D122" s="7" t="s">
        <v>8</v>
      </c>
      <c r="E122" s="7" t="s">
        <v>6</v>
      </c>
      <c r="F122" s="7" t="s">
        <v>7</v>
      </c>
      <c r="G122" s="7" t="s">
        <v>8</v>
      </c>
      <c r="H122" s="7" t="s">
        <v>6</v>
      </c>
      <c r="I122" s="7" t="s">
        <v>7</v>
      </c>
      <c r="J122" s="7" t="s">
        <v>8</v>
      </c>
      <c r="K122" s="8" t="s">
        <v>9</v>
      </c>
    </row>
    <row r="123" spans="1:11">
      <c r="A123" s="9" t="s">
        <v>93</v>
      </c>
      <c r="B123" s="12">
        <v>63274</v>
      </c>
      <c r="C123" s="12">
        <v>64180</v>
      </c>
      <c r="D123" s="12">
        <f>SUM(B123:C123)</f>
        <v>127454</v>
      </c>
      <c r="E123" s="12">
        <v>63467</v>
      </c>
      <c r="F123" s="12">
        <v>64386</v>
      </c>
      <c r="G123" s="12">
        <v>127853</v>
      </c>
      <c r="H123" s="12">
        <f t="shared" ref="H123:I132" si="33">B123-E123</f>
        <v>-193</v>
      </c>
      <c r="I123" s="12">
        <f t="shared" si="33"/>
        <v>-206</v>
      </c>
      <c r="J123" s="12">
        <f>H123+I123</f>
        <v>-399</v>
      </c>
      <c r="K123" s="13">
        <f t="shared" ref="K123:K132" si="34">ROUND(J123/G123*100,2)</f>
        <v>-0.31</v>
      </c>
    </row>
    <row r="124" spans="1:11">
      <c r="A124" s="9" t="s">
        <v>94</v>
      </c>
      <c r="B124" s="12">
        <v>25697</v>
      </c>
      <c r="C124" s="12">
        <v>26617</v>
      </c>
      <c r="D124" s="12">
        <f t="shared" ref="D124:D129" si="35">B124+C124</f>
        <v>52314</v>
      </c>
      <c r="E124" s="12">
        <v>25862</v>
      </c>
      <c r="F124" s="12">
        <v>26680</v>
      </c>
      <c r="G124" s="12">
        <v>52542</v>
      </c>
      <c r="H124" s="12">
        <f t="shared" si="33"/>
        <v>-165</v>
      </c>
      <c r="I124" s="12">
        <f t="shared" si="33"/>
        <v>-63</v>
      </c>
      <c r="J124" s="12">
        <f t="shared" ref="J124:J132" si="36">H124+I124</f>
        <v>-228</v>
      </c>
      <c r="K124" s="13">
        <f t="shared" si="34"/>
        <v>-0.43</v>
      </c>
    </row>
    <row r="125" spans="1:11">
      <c r="A125" s="9" t="s">
        <v>95</v>
      </c>
      <c r="B125" s="12">
        <v>20763</v>
      </c>
      <c r="C125" s="12">
        <v>20771</v>
      </c>
      <c r="D125" s="12">
        <f t="shared" si="35"/>
        <v>41534</v>
      </c>
      <c r="E125" s="12">
        <v>20959</v>
      </c>
      <c r="F125" s="12">
        <v>20909</v>
      </c>
      <c r="G125" s="12">
        <v>41868</v>
      </c>
      <c r="H125" s="12">
        <f t="shared" si="33"/>
        <v>-196</v>
      </c>
      <c r="I125" s="12">
        <f t="shared" si="33"/>
        <v>-138</v>
      </c>
      <c r="J125" s="12">
        <f t="shared" si="36"/>
        <v>-334</v>
      </c>
      <c r="K125" s="13">
        <f t="shared" si="34"/>
        <v>-0.8</v>
      </c>
    </row>
    <row r="126" spans="1:11">
      <c r="A126" s="9" t="s">
        <v>96</v>
      </c>
      <c r="B126" s="12">
        <v>21710</v>
      </c>
      <c r="C126" s="12">
        <v>22304</v>
      </c>
      <c r="D126" s="12">
        <f t="shared" si="35"/>
        <v>44014</v>
      </c>
      <c r="E126" s="12">
        <v>21862</v>
      </c>
      <c r="F126" s="12">
        <v>22361</v>
      </c>
      <c r="G126" s="12">
        <v>44223</v>
      </c>
      <c r="H126" s="12">
        <f>B126-E126</f>
        <v>-152</v>
      </c>
      <c r="I126" s="12">
        <f>C126-F126</f>
        <v>-57</v>
      </c>
      <c r="J126" s="12">
        <f>H126+I126</f>
        <v>-209</v>
      </c>
      <c r="K126" s="13">
        <f>ROUND(J126/G126*100,2)</f>
        <v>-0.47</v>
      </c>
    </row>
    <row r="127" spans="1:11">
      <c r="A127" s="9" t="s">
        <v>97</v>
      </c>
      <c r="B127" s="12">
        <v>18802</v>
      </c>
      <c r="C127" s="12">
        <v>18712</v>
      </c>
      <c r="D127" s="12">
        <f t="shared" si="35"/>
        <v>37514</v>
      </c>
      <c r="E127" s="12">
        <v>18832</v>
      </c>
      <c r="F127" s="12">
        <v>18636</v>
      </c>
      <c r="G127" s="12">
        <v>37468</v>
      </c>
      <c r="H127" s="12">
        <f>B127-E127</f>
        <v>-30</v>
      </c>
      <c r="I127" s="12">
        <f>C127-F127</f>
        <v>76</v>
      </c>
      <c r="J127" s="12">
        <f>H127+I127</f>
        <v>46</v>
      </c>
      <c r="K127" s="13">
        <f>ROUND(J127/G127*100,2)</f>
        <v>0.12</v>
      </c>
    </row>
    <row r="128" spans="1:11">
      <c r="A128" s="9" t="s">
        <v>98</v>
      </c>
      <c r="B128" s="12">
        <v>14139</v>
      </c>
      <c r="C128" s="12">
        <v>14293</v>
      </c>
      <c r="D128" s="12">
        <f t="shared" si="35"/>
        <v>28432</v>
      </c>
      <c r="E128" s="12">
        <v>14221</v>
      </c>
      <c r="F128" s="12">
        <v>14317</v>
      </c>
      <c r="G128" s="12">
        <v>28538</v>
      </c>
      <c r="H128" s="12">
        <f t="shared" si="33"/>
        <v>-82</v>
      </c>
      <c r="I128" s="12">
        <f t="shared" si="33"/>
        <v>-24</v>
      </c>
      <c r="J128" s="12">
        <f t="shared" si="36"/>
        <v>-106</v>
      </c>
      <c r="K128" s="13">
        <f t="shared" si="34"/>
        <v>-0.37</v>
      </c>
    </row>
    <row r="129" spans="1:11">
      <c r="A129" s="9" t="s">
        <v>99</v>
      </c>
      <c r="B129" s="12">
        <v>18447</v>
      </c>
      <c r="C129" s="12">
        <v>18833</v>
      </c>
      <c r="D129" s="12">
        <f t="shared" si="35"/>
        <v>37280</v>
      </c>
      <c r="E129" s="12">
        <v>18738</v>
      </c>
      <c r="F129" s="12">
        <v>19038</v>
      </c>
      <c r="G129" s="12">
        <v>37776</v>
      </c>
      <c r="H129" s="12">
        <f>B129-E129</f>
        <v>-291</v>
      </c>
      <c r="I129" s="12">
        <f>C129-F129</f>
        <v>-205</v>
      </c>
      <c r="J129" s="12">
        <f>H129+I129</f>
        <v>-496</v>
      </c>
      <c r="K129" s="13">
        <f>ROUND(J129/G129*100,2)</f>
        <v>-1.31</v>
      </c>
    </row>
    <row r="130" spans="1:11">
      <c r="A130" s="15" t="s">
        <v>48</v>
      </c>
      <c r="B130" s="16">
        <f t="shared" ref="B130:G130" si="37">SUM(B123:B126)</f>
        <v>131444</v>
      </c>
      <c r="C130" s="16">
        <f t="shared" si="37"/>
        <v>133872</v>
      </c>
      <c r="D130" s="16">
        <f t="shared" si="37"/>
        <v>265316</v>
      </c>
      <c r="E130" s="16">
        <f t="shared" si="37"/>
        <v>132150</v>
      </c>
      <c r="F130" s="16">
        <f t="shared" si="37"/>
        <v>134336</v>
      </c>
      <c r="G130" s="16">
        <f t="shared" si="37"/>
        <v>266486</v>
      </c>
      <c r="H130" s="16">
        <f t="shared" si="33"/>
        <v>-706</v>
      </c>
      <c r="I130" s="16">
        <f t="shared" si="33"/>
        <v>-464</v>
      </c>
      <c r="J130" s="16">
        <f t="shared" si="36"/>
        <v>-1170</v>
      </c>
      <c r="K130" s="17">
        <f t="shared" si="34"/>
        <v>-0.44</v>
      </c>
    </row>
    <row r="131" spans="1:11">
      <c r="A131" s="15" t="s">
        <v>49</v>
      </c>
      <c r="B131" s="16">
        <f t="shared" ref="B131:G131" si="38">SUM(B127:B129)</f>
        <v>51388</v>
      </c>
      <c r="C131" s="16">
        <f t="shared" si="38"/>
        <v>51838</v>
      </c>
      <c r="D131" s="16">
        <f t="shared" si="38"/>
        <v>103226</v>
      </c>
      <c r="E131" s="16">
        <f t="shared" si="38"/>
        <v>51791</v>
      </c>
      <c r="F131" s="16">
        <f t="shared" si="38"/>
        <v>51991</v>
      </c>
      <c r="G131" s="16">
        <f t="shared" si="38"/>
        <v>103782</v>
      </c>
      <c r="H131" s="16">
        <f t="shared" si="33"/>
        <v>-403</v>
      </c>
      <c r="I131" s="16">
        <f t="shared" si="33"/>
        <v>-153</v>
      </c>
      <c r="J131" s="16">
        <f t="shared" si="36"/>
        <v>-556</v>
      </c>
      <c r="K131" s="17">
        <f t="shared" si="34"/>
        <v>-0.54</v>
      </c>
    </row>
    <row r="132" spans="1:11">
      <c r="A132" s="15" t="s">
        <v>100</v>
      </c>
      <c r="B132" s="16">
        <f>B130+B131</f>
        <v>182832</v>
      </c>
      <c r="C132" s="16">
        <f>C130+C131</f>
        <v>185710</v>
      </c>
      <c r="D132" s="16">
        <f>D130+D131</f>
        <v>368542</v>
      </c>
      <c r="E132" s="16">
        <f>SUM(E130:E131)</f>
        <v>183941</v>
      </c>
      <c r="F132" s="16">
        <f>SUM(F130:F131)</f>
        <v>186327</v>
      </c>
      <c r="G132" s="16">
        <f>SUM(G130:G131)</f>
        <v>370268</v>
      </c>
      <c r="H132" s="16">
        <f t="shared" si="33"/>
        <v>-1109</v>
      </c>
      <c r="I132" s="16">
        <f t="shared" si="33"/>
        <v>-617</v>
      </c>
      <c r="J132" s="16">
        <f t="shared" si="36"/>
        <v>-1726</v>
      </c>
      <c r="K132" s="17">
        <f t="shared" si="34"/>
        <v>-0.47</v>
      </c>
    </row>
    <row r="133" spans="1:11" ht="19">
      <c r="A133" s="6" t="s">
        <v>101</v>
      </c>
      <c r="B133" s="2"/>
      <c r="C133" s="2"/>
      <c r="D133" s="2"/>
      <c r="E133" s="2"/>
      <c r="F133" s="2"/>
      <c r="G133" s="2"/>
      <c r="H133" s="2"/>
      <c r="I133" s="2"/>
      <c r="J133" s="2"/>
      <c r="K133" s="5"/>
    </row>
    <row r="134" spans="1:11">
      <c r="A134" s="49" t="s">
        <v>3</v>
      </c>
      <c r="B134" s="51" t="str">
        <f>B121</f>
        <v>令和８年１月２６日現在</v>
      </c>
      <c r="C134" s="51"/>
      <c r="D134" s="51"/>
      <c r="E134" s="45" t="str">
        <f>E121</f>
        <v>令和６年１０月１４日現在</v>
      </c>
      <c r="F134" s="46"/>
      <c r="G134" s="47"/>
      <c r="H134" s="52" t="s">
        <v>5</v>
      </c>
      <c r="I134" s="53"/>
      <c r="J134" s="53"/>
      <c r="K134" s="54"/>
    </row>
    <row r="135" spans="1:11">
      <c r="A135" s="50"/>
      <c r="B135" s="7" t="s">
        <v>6</v>
      </c>
      <c r="C135" s="7" t="s">
        <v>7</v>
      </c>
      <c r="D135" s="7" t="s">
        <v>8</v>
      </c>
      <c r="E135" s="7" t="s">
        <v>6</v>
      </c>
      <c r="F135" s="7" t="s">
        <v>7</v>
      </c>
      <c r="G135" s="7" t="s">
        <v>8</v>
      </c>
      <c r="H135" s="7" t="s">
        <v>6</v>
      </c>
      <c r="I135" s="7" t="s">
        <v>7</v>
      </c>
      <c r="J135" s="7" t="s">
        <v>8</v>
      </c>
      <c r="K135" s="8" t="s">
        <v>9</v>
      </c>
    </row>
    <row r="136" spans="1:11">
      <c r="A136" s="9" t="s">
        <v>102</v>
      </c>
      <c r="B136" s="12">
        <v>104582</v>
      </c>
      <c r="C136" s="12">
        <v>104573</v>
      </c>
      <c r="D136" s="12">
        <f>B136+C136</f>
        <v>209155</v>
      </c>
      <c r="E136" s="12">
        <v>104873</v>
      </c>
      <c r="F136" s="12">
        <v>104386</v>
      </c>
      <c r="G136" s="12">
        <v>209259</v>
      </c>
      <c r="H136" s="12">
        <f t="shared" ref="H136:I139" si="39">B136-E136</f>
        <v>-291</v>
      </c>
      <c r="I136" s="12">
        <f t="shared" si="39"/>
        <v>187</v>
      </c>
      <c r="J136" s="12">
        <f>H136+I136</f>
        <v>-104</v>
      </c>
      <c r="K136" s="13">
        <f>ROUND(J136/G136*100,2)</f>
        <v>-0.05</v>
      </c>
    </row>
    <row r="137" spans="1:11">
      <c r="A137" s="9" t="s">
        <v>103</v>
      </c>
      <c r="B137" s="12">
        <v>39462</v>
      </c>
      <c r="C137" s="12">
        <v>36909</v>
      </c>
      <c r="D137" s="12">
        <f>B137+C137</f>
        <v>76371</v>
      </c>
      <c r="E137" s="12">
        <v>39446</v>
      </c>
      <c r="F137" s="12">
        <v>36907</v>
      </c>
      <c r="G137" s="12">
        <v>76353</v>
      </c>
      <c r="H137" s="12">
        <f t="shared" si="39"/>
        <v>16</v>
      </c>
      <c r="I137" s="12">
        <f t="shared" si="39"/>
        <v>2</v>
      </c>
      <c r="J137" s="12">
        <f>H137+I137</f>
        <v>18</v>
      </c>
      <c r="K137" s="13">
        <f>ROUND(J137/G137*100,2)</f>
        <v>0.02</v>
      </c>
    </row>
    <row r="138" spans="1:11">
      <c r="A138" s="9" t="s">
        <v>104</v>
      </c>
      <c r="B138" s="12">
        <v>57619</v>
      </c>
      <c r="C138" s="12">
        <v>57588</v>
      </c>
      <c r="D138" s="12">
        <f>B138+C138</f>
        <v>115207</v>
      </c>
      <c r="E138" s="12">
        <v>57885</v>
      </c>
      <c r="F138" s="12">
        <v>57747</v>
      </c>
      <c r="G138" s="12">
        <v>115632</v>
      </c>
      <c r="H138" s="12">
        <f t="shared" si="39"/>
        <v>-266</v>
      </c>
      <c r="I138" s="12">
        <f t="shared" si="39"/>
        <v>-159</v>
      </c>
      <c r="J138" s="12">
        <f>H138+I138</f>
        <v>-425</v>
      </c>
      <c r="K138" s="13">
        <f>ROUND(J138/G138*100,2)</f>
        <v>-0.37</v>
      </c>
    </row>
    <row r="139" spans="1:11">
      <c r="A139" s="15" t="s">
        <v>105</v>
      </c>
      <c r="B139" s="16">
        <f t="shared" ref="B139:G139" si="40">SUM(B136:B138)</f>
        <v>201663</v>
      </c>
      <c r="C139" s="16">
        <f t="shared" si="40"/>
        <v>199070</v>
      </c>
      <c r="D139" s="16">
        <f t="shared" si="40"/>
        <v>400733</v>
      </c>
      <c r="E139" s="16">
        <f t="shared" si="40"/>
        <v>202204</v>
      </c>
      <c r="F139" s="16">
        <f t="shared" si="40"/>
        <v>199040</v>
      </c>
      <c r="G139" s="16">
        <f t="shared" si="40"/>
        <v>401244</v>
      </c>
      <c r="H139" s="16">
        <f t="shared" si="39"/>
        <v>-541</v>
      </c>
      <c r="I139" s="16">
        <f t="shared" si="39"/>
        <v>30</v>
      </c>
      <c r="J139" s="16">
        <f>H139+I139</f>
        <v>-511</v>
      </c>
      <c r="K139" s="17">
        <f>ROUND(J139/G139*100,2)</f>
        <v>-0.13</v>
      </c>
    </row>
    <row r="140" spans="1:11" ht="19">
      <c r="A140" s="6" t="s">
        <v>106</v>
      </c>
      <c r="B140" s="2"/>
      <c r="C140" s="2"/>
      <c r="D140" s="2"/>
      <c r="E140" s="2"/>
      <c r="F140" s="2"/>
      <c r="G140" s="2"/>
      <c r="H140" s="2"/>
      <c r="I140" s="2"/>
      <c r="J140" s="2"/>
      <c r="K140" s="5"/>
    </row>
    <row r="141" spans="1:11">
      <c r="A141" s="49" t="s">
        <v>3</v>
      </c>
      <c r="B141" s="51" t="str">
        <f>B134</f>
        <v>令和８年１月２６日現在</v>
      </c>
      <c r="C141" s="51"/>
      <c r="D141" s="51"/>
      <c r="E141" s="45" t="str">
        <f>E134</f>
        <v>令和６年１０月１４日現在</v>
      </c>
      <c r="F141" s="46"/>
      <c r="G141" s="47"/>
      <c r="H141" s="52" t="s">
        <v>5</v>
      </c>
      <c r="I141" s="53"/>
      <c r="J141" s="53"/>
      <c r="K141" s="54"/>
    </row>
    <row r="142" spans="1:11">
      <c r="A142" s="50"/>
      <c r="B142" s="7" t="s">
        <v>6</v>
      </c>
      <c r="C142" s="7" t="s">
        <v>7</v>
      </c>
      <c r="D142" s="7" t="s">
        <v>8</v>
      </c>
      <c r="E142" s="7" t="s">
        <v>6</v>
      </c>
      <c r="F142" s="7" t="s">
        <v>7</v>
      </c>
      <c r="G142" s="7" t="s">
        <v>8</v>
      </c>
      <c r="H142" s="7" t="s">
        <v>6</v>
      </c>
      <c r="I142" s="7" t="s">
        <v>7</v>
      </c>
      <c r="J142" s="7" t="s">
        <v>8</v>
      </c>
      <c r="K142" s="8" t="s">
        <v>9</v>
      </c>
    </row>
    <row r="143" spans="1:11">
      <c r="A143" s="9" t="s">
        <v>107</v>
      </c>
      <c r="B143" s="12">
        <v>40526</v>
      </c>
      <c r="C143" s="12">
        <v>39923</v>
      </c>
      <c r="D143" s="12">
        <f>B143+C143</f>
        <v>80449</v>
      </c>
      <c r="E143" s="12">
        <v>40769</v>
      </c>
      <c r="F143" s="12">
        <v>40006</v>
      </c>
      <c r="G143" s="12">
        <v>80775</v>
      </c>
      <c r="H143" s="12">
        <f t="shared" ref="H143:I146" si="41">B143-E143</f>
        <v>-243</v>
      </c>
      <c r="I143" s="12">
        <f t="shared" si="41"/>
        <v>-83</v>
      </c>
      <c r="J143" s="12">
        <f>H143+I143</f>
        <v>-326</v>
      </c>
      <c r="K143" s="13">
        <f>ROUND(J143/G143*100,2)</f>
        <v>-0.4</v>
      </c>
    </row>
    <row r="144" spans="1:11">
      <c r="A144" s="14" t="s">
        <v>108</v>
      </c>
      <c r="B144" s="12">
        <v>79257</v>
      </c>
      <c r="C144" s="12">
        <v>80373</v>
      </c>
      <c r="D144" s="12">
        <f>B144+C144</f>
        <v>159630</v>
      </c>
      <c r="E144" s="12">
        <v>79184</v>
      </c>
      <c r="F144" s="12">
        <v>80254</v>
      </c>
      <c r="G144" s="12">
        <v>159438</v>
      </c>
      <c r="H144" s="12">
        <f t="shared" si="41"/>
        <v>73</v>
      </c>
      <c r="I144" s="12">
        <f t="shared" si="41"/>
        <v>119</v>
      </c>
      <c r="J144" s="12">
        <f>H144+I144</f>
        <v>192</v>
      </c>
      <c r="K144" s="13">
        <f>ROUND(J144/G144*100,2)</f>
        <v>0.12</v>
      </c>
    </row>
    <row r="145" spans="1:11">
      <c r="A145" s="14" t="s">
        <v>109</v>
      </c>
      <c r="B145" s="12">
        <v>29825</v>
      </c>
      <c r="C145" s="12">
        <v>29331</v>
      </c>
      <c r="D145" s="12">
        <f>B145+C145</f>
        <v>59156</v>
      </c>
      <c r="E145" s="12">
        <v>30030</v>
      </c>
      <c r="F145" s="12">
        <v>29608</v>
      </c>
      <c r="G145" s="12">
        <v>59638</v>
      </c>
      <c r="H145" s="12">
        <f>B145-E145</f>
        <v>-205</v>
      </c>
      <c r="I145" s="12">
        <f>C145-F145</f>
        <v>-277</v>
      </c>
      <c r="J145" s="12">
        <f>H145+I145</f>
        <v>-482</v>
      </c>
      <c r="K145" s="13">
        <f>ROUND(J145/G145*100,2)</f>
        <v>-0.81</v>
      </c>
    </row>
    <row r="146" spans="1:11">
      <c r="A146" s="32" t="s">
        <v>110</v>
      </c>
      <c r="B146" s="12">
        <v>57214</v>
      </c>
      <c r="C146" s="12">
        <v>55571</v>
      </c>
      <c r="D146" s="12">
        <f>B146+C146</f>
        <v>112785</v>
      </c>
      <c r="E146" s="12">
        <v>57220</v>
      </c>
      <c r="F146" s="12">
        <v>55291</v>
      </c>
      <c r="G146" s="12">
        <v>112511</v>
      </c>
      <c r="H146" s="12">
        <f t="shared" si="41"/>
        <v>-6</v>
      </c>
      <c r="I146" s="12">
        <f t="shared" si="41"/>
        <v>280</v>
      </c>
      <c r="J146" s="12">
        <f>H146+I146</f>
        <v>274</v>
      </c>
      <c r="K146" s="13">
        <f>ROUND(J146/G146*100,2)</f>
        <v>0.24</v>
      </c>
    </row>
    <row r="147" spans="1:11">
      <c r="A147" s="15" t="s">
        <v>111</v>
      </c>
      <c r="B147" s="16">
        <f t="shared" ref="B147:J147" si="42">SUM(B143:B146)</f>
        <v>206822</v>
      </c>
      <c r="C147" s="16">
        <f t="shared" si="42"/>
        <v>205198</v>
      </c>
      <c r="D147" s="16">
        <f t="shared" si="42"/>
        <v>412020</v>
      </c>
      <c r="E147" s="16">
        <f t="shared" si="42"/>
        <v>207203</v>
      </c>
      <c r="F147" s="16">
        <f t="shared" si="42"/>
        <v>205159</v>
      </c>
      <c r="G147" s="16">
        <f t="shared" si="42"/>
        <v>412362</v>
      </c>
      <c r="H147" s="16">
        <f t="shared" si="42"/>
        <v>-381</v>
      </c>
      <c r="I147" s="16">
        <f t="shared" si="42"/>
        <v>39</v>
      </c>
      <c r="J147" s="16">
        <f t="shared" si="42"/>
        <v>-342</v>
      </c>
      <c r="K147" s="17">
        <f>ROUND(J147/G147*100,2)</f>
        <v>-0.08</v>
      </c>
    </row>
    <row r="148" spans="1:11" ht="19">
      <c r="A148" s="6" t="s">
        <v>112</v>
      </c>
      <c r="B148" s="2"/>
      <c r="C148" s="2"/>
      <c r="D148" s="2"/>
      <c r="E148" s="2"/>
      <c r="F148" s="2"/>
      <c r="G148" s="2"/>
      <c r="H148" s="2"/>
      <c r="I148" s="2"/>
      <c r="J148" s="2"/>
      <c r="K148" s="5"/>
    </row>
    <row r="149" spans="1:11">
      <c r="A149" s="49" t="s">
        <v>3</v>
      </c>
      <c r="B149" s="51" t="str">
        <f>B141</f>
        <v>令和８年１月２６日現在</v>
      </c>
      <c r="C149" s="51"/>
      <c r="D149" s="51"/>
      <c r="E149" s="45" t="str">
        <f>E141</f>
        <v>令和６年１０月１４日現在</v>
      </c>
      <c r="F149" s="46"/>
      <c r="G149" s="47"/>
      <c r="H149" s="52" t="s">
        <v>5</v>
      </c>
      <c r="I149" s="53"/>
      <c r="J149" s="53"/>
      <c r="K149" s="54"/>
    </row>
    <row r="150" spans="1:11">
      <c r="A150" s="50"/>
      <c r="B150" s="7" t="s">
        <v>6</v>
      </c>
      <c r="C150" s="7" t="s">
        <v>7</v>
      </c>
      <c r="D150" s="7" t="s">
        <v>8</v>
      </c>
      <c r="E150" s="7" t="s">
        <v>6</v>
      </c>
      <c r="F150" s="7" t="s">
        <v>7</v>
      </c>
      <c r="G150" s="7" t="s">
        <v>8</v>
      </c>
      <c r="H150" s="7" t="s">
        <v>6</v>
      </c>
      <c r="I150" s="7" t="s">
        <v>7</v>
      </c>
      <c r="J150" s="7" t="s">
        <v>8</v>
      </c>
      <c r="K150" s="8" t="s">
        <v>9</v>
      </c>
    </row>
    <row r="151" spans="1:11">
      <c r="A151" s="9" t="s">
        <v>113</v>
      </c>
      <c r="B151" s="12">
        <v>46801</v>
      </c>
      <c r="C151" s="12">
        <v>47306</v>
      </c>
      <c r="D151" s="12">
        <f>B151+C151</f>
        <v>94107</v>
      </c>
      <c r="E151" s="12">
        <v>47175</v>
      </c>
      <c r="F151" s="12">
        <v>47458</v>
      </c>
      <c r="G151" s="12">
        <v>94633</v>
      </c>
      <c r="H151" s="12">
        <f t="shared" ref="H151:I156" si="43">B151-E151</f>
        <v>-374</v>
      </c>
      <c r="I151" s="12">
        <f t="shared" si="43"/>
        <v>-152</v>
      </c>
      <c r="J151" s="12">
        <f t="shared" ref="J151:J156" si="44">H151+I151</f>
        <v>-526</v>
      </c>
      <c r="K151" s="13">
        <f>ROUND(J151/G151*100,2)</f>
        <v>-0.56000000000000005</v>
      </c>
    </row>
    <row r="152" spans="1:11">
      <c r="A152" s="9" t="s">
        <v>114</v>
      </c>
      <c r="B152" s="12">
        <v>95615</v>
      </c>
      <c r="C152" s="12">
        <v>99418</v>
      </c>
      <c r="D152" s="12">
        <f>B152+C152</f>
        <v>195033</v>
      </c>
      <c r="E152" s="12">
        <v>96490</v>
      </c>
      <c r="F152" s="12">
        <v>99996</v>
      </c>
      <c r="G152" s="12">
        <v>196486</v>
      </c>
      <c r="H152" s="12">
        <f t="shared" si="43"/>
        <v>-875</v>
      </c>
      <c r="I152" s="12">
        <f t="shared" si="43"/>
        <v>-578</v>
      </c>
      <c r="J152" s="12">
        <f>H152+I152</f>
        <v>-1453</v>
      </c>
      <c r="K152" s="13">
        <f t="shared" ref="K152:K157" si="45">ROUND(J152/G152*100,2)</f>
        <v>-0.74</v>
      </c>
    </row>
    <row r="153" spans="1:11">
      <c r="A153" s="9" t="s">
        <v>115</v>
      </c>
      <c r="B153" s="12">
        <v>29297</v>
      </c>
      <c r="C153" s="12">
        <v>29821</v>
      </c>
      <c r="D153" s="12">
        <f>B153+C153</f>
        <v>59118</v>
      </c>
      <c r="E153" s="12">
        <v>29284</v>
      </c>
      <c r="F153" s="12">
        <v>29859</v>
      </c>
      <c r="G153" s="12">
        <v>59143</v>
      </c>
      <c r="H153" s="12">
        <f t="shared" si="43"/>
        <v>13</v>
      </c>
      <c r="I153" s="12">
        <f t="shared" si="43"/>
        <v>-38</v>
      </c>
      <c r="J153" s="12">
        <f t="shared" si="44"/>
        <v>-25</v>
      </c>
      <c r="K153" s="13">
        <f t="shared" si="45"/>
        <v>-0.04</v>
      </c>
    </row>
    <row r="154" spans="1:11">
      <c r="A154" s="9" t="s">
        <v>116</v>
      </c>
      <c r="B154" s="12">
        <v>11886</v>
      </c>
      <c r="C154" s="12">
        <v>11820</v>
      </c>
      <c r="D154" s="12">
        <f>B154+C154</f>
        <v>23706</v>
      </c>
      <c r="E154" s="12">
        <v>12040</v>
      </c>
      <c r="F154" s="12">
        <v>11961</v>
      </c>
      <c r="G154" s="12">
        <v>24001</v>
      </c>
      <c r="H154" s="12">
        <f t="shared" si="43"/>
        <v>-154</v>
      </c>
      <c r="I154" s="12">
        <f t="shared" si="43"/>
        <v>-141</v>
      </c>
      <c r="J154" s="12">
        <f>H154+I154</f>
        <v>-295</v>
      </c>
      <c r="K154" s="13">
        <f t="shared" si="45"/>
        <v>-1.23</v>
      </c>
    </row>
    <row r="155" spans="1:11">
      <c r="A155" s="15" t="s">
        <v>48</v>
      </c>
      <c r="B155" s="16">
        <f t="shared" ref="B155:G155" si="46">SUM(B151:B153)</f>
        <v>171713</v>
      </c>
      <c r="C155" s="16">
        <f t="shared" si="46"/>
        <v>176545</v>
      </c>
      <c r="D155" s="16">
        <f t="shared" si="46"/>
        <v>348258</v>
      </c>
      <c r="E155" s="16">
        <f t="shared" si="46"/>
        <v>172949</v>
      </c>
      <c r="F155" s="16">
        <f t="shared" si="46"/>
        <v>177313</v>
      </c>
      <c r="G155" s="16">
        <f t="shared" si="46"/>
        <v>350262</v>
      </c>
      <c r="H155" s="16">
        <f t="shared" si="43"/>
        <v>-1236</v>
      </c>
      <c r="I155" s="16">
        <f t="shared" si="43"/>
        <v>-768</v>
      </c>
      <c r="J155" s="16">
        <f t="shared" si="44"/>
        <v>-2004</v>
      </c>
      <c r="K155" s="17">
        <f t="shared" si="45"/>
        <v>-0.56999999999999995</v>
      </c>
    </row>
    <row r="156" spans="1:11">
      <c r="A156" s="15" t="s">
        <v>49</v>
      </c>
      <c r="B156" s="16">
        <f t="shared" ref="B156:G156" si="47">SUM(B154)</f>
        <v>11886</v>
      </c>
      <c r="C156" s="16">
        <f t="shared" si="47"/>
        <v>11820</v>
      </c>
      <c r="D156" s="16">
        <f t="shared" si="47"/>
        <v>23706</v>
      </c>
      <c r="E156" s="16">
        <f t="shared" si="47"/>
        <v>12040</v>
      </c>
      <c r="F156" s="16">
        <f t="shared" si="47"/>
        <v>11961</v>
      </c>
      <c r="G156" s="16">
        <f t="shared" si="47"/>
        <v>24001</v>
      </c>
      <c r="H156" s="16">
        <f t="shared" si="43"/>
        <v>-154</v>
      </c>
      <c r="I156" s="16">
        <f t="shared" si="43"/>
        <v>-141</v>
      </c>
      <c r="J156" s="16">
        <f t="shared" si="44"/>
        <v>-295</v>
      </c>
      <c r="K156" s="17">
        <f t="shared" si="45"/>
        <v>-1.23</v>
      </c>
    </row>
    <row r="157" spans="1:11">
      <c r="A157" s="15" t="s">
        <v>117</v>
      </c>
      <c r="B157" s="16">
        <f t="shared" ref="B157:J157" si="48">SUM(B151:B154)</f>
        <v>183599</v>
      </c>
      <c r="C157" s="16">
        <f t="shared" si="48"/>
        <v>188365</v>
      </c>
      <c r="D157" s="16">
        <f t="shared" si="48"/>
        <v>371964</v>
      </c>
      <c r="E157" s="16">
        <f t="shared" si="48"/>
        <v>184989</v>
      </c>
      <c r="F157" s="16">
        <f t="shared" si="48"/>
        <v>189274</v>
      </c>
      <c r="G157" s="16">
        <f t="shared" si="48"/>
        <v>374263</v>
      </c>
      <c r="H157" s="16">
        <f t="shared" si="48"/>
        <v>-1390</v>
      </c>
      <c r="I157" s="16">
        <f t="shared" si="48"/>
        <v>-909</v>
      </c>
      <c r="J157" s="16">
        <f t="shared" si="48"/>
        <v>-2299</v>
      </c>
      <c r="K157" s="17">
        <f t="shared" si="45"/>
        <v>-0.61</v>
      </c>
    </row>
    <row r="158" spans="1:11" ht="19">
      <c r="A158" s="33" t="s">
        <v>118</v>
      </c>
      <c r="B158" s="34"/>
      <c r="C158" s="34"/>
      <c r="D158" s="34"/>
      <c r="E158" s="34"/>
      <c r="F158" s="34"/>
      <c r="G158" s="34"/>
      <c r="H158" s="34"/>
      <c r="I158" s="34"/>
      <c r="J158" s="34"/>
      <c r="K158" s="35"/>
    </row>
    <row r="159" spans="1:11">
      <c r="A159" s="43" t="s">
        <v>119</v>
      </c>
      <c r="B159" s="45" t="str">
        <f>$B$6</f>
        <v>令和８年１月２６日現在</v>
      </c>
      <c r="C159" s="46"/>
      <c r="D159" s="47"/>
      <c r="E159" s="45" t="str">
        <f>$E$6</f>
        <v>令和６年１０月１４日現在</v>
      </c>
      <c r="F159" s="46"/>
      <c r="G159" s="47"/>
      <c r="H159" s="48" t="s">
        <v>5</v>
      </c>
      <c r="I159" s="48"/>
      <c r="J159" s="48"/>
      <c r="K159" s="48"/>
    </row>
    <row r="160" spans="1:11">
      <c r="A160" s="44"/>
      <c r="B160" s="36" t="s">
        <v>6</v>
      </c>
      <c r="C160" s="36" t="s">
        <v>7</v>
      </c>
      <c r="D160" s="36" t="s">
        <v>8</v>
      </c>
      <c r="E160" s="36" t="s">
        <v>6</v>
      </c>
      <c r="F160" s="36" t="s">
        <v>7</v>
      </c>
      <c r="G160" s="36" t="s">
        <v>8</v>
      </c>
      <c r="H160" s="36" t="s">
        <v>6</v>
      </c>
      <c r="I160" s="36" t="s">
        <v>7</v>
      </c>
      <c r="J160" s="36" t="s">
        <v>8</v>
      </c>
      <c r="K160" s="37" t="s">
        <v>9</v>
      </c>
    </row>
    <row r="161" spans="1:11">
      <c r="A161" s="38" t="s">
        <v>120</v>
      </c>
      <c r="B161" s="16">
        <f>B162+B163</f>
        <v>3037658</v>
      </c>
      <c r="C161" s="16">
        <f>C162+C163</f>
        <v>3096436</v>
      </c>
      <c r="D161" s="16">
        <f>D162+D163</f>
        <v>6134094</v>
      </c>
      <c r="E161" s="16">
        <v>3050356</v>
      </c>
      <c r="F161" s="16">
        <v>3101282</v>
      </c>
      <c r="G161" s="16">
        <v>6151638</v>
      </c>
      <c r="H161" s="39">
        <f t="shared" ref="H161:J163" si="49">B161-E161</f>
        <v>-12698</v>
      </c>
      <c r="I161" s="39">
        <f t="shared" si="49"/>
        <v>-4846</v>
      </c>
      <c r="J161" s="39">
        <f t="shared" si="49"/>
        <v>-17544</v>
      </c>
      <c r="K161" s="40">
        <f>ROUND(J161/G161*100,2)</f>
        <v>-0.28999999999999998</v>
      </c>
    </row>
    <row r="162" spans="1:11">
      <c r="A162" s="38" t="s">
        <v>48</v>
      </c>
      <c r="B162" s="39">
        <f>B11+B17+B24+B33+B41+B55+B62+B74+B90+B109+B119+B130+B147+B49+B139+B155</f>
        <v>2836328</v>
      </c>
      <c r="C162" s="39">
        <f>C11+C17+C24+C33+C41+C55+C62+C74+C90+C109+C119+C130+C147+C49+C139+C155</f>
        <v>2893679</v>
      </c>
      <c r="D162" s="39">
        <f>SUM(B162:C162)</f>
        <v>5730007</v>
      </c>
      <c r="E162" s="39">
        <v>2846596</v>
      </c>
      <c r="F162" s="39">
        <v>2896488</v>
      </c>
      <c r="G162" s="39">
        <v>5743084</v>
      </c>
      <c r="H162" s="39">
        <f t="shared" si="49"/>
        <v>-10268</v>
      </c>
      <c r="I162" s="39">
        <f t="shared" si="49"/>
        <v>-2809</v>
      </c>
      <c r="J162" s="39">
        <f t="shared" si="49"/>
        <v>-13077</v>
      </c>
      <c r="K162" s="40">
        <f>ROUND(J162/G162*100,2)</f>
        <v>-0.23</v>
      </c>
    </row>
    <row r="163" spans="1:11">
      <c r="A163" s="38" t="s">
        <v>49</v>
      </c>
      <c r="B163" s="39">
        <f>B63+B75+B91+B110+B131+B156</f>
        <v>201330</v>
      </c>
      <c r="C163" s="39">
        <f>C63+C75+C91+C110+C131+C156</f>
        <v>202757</v>
      </c>
      <c r="D163" s="39">
        <f>D63+D75+D91+D110+D131+D156</f>
        <v>404087</v>
      </c>
      <c r="E163" s="39">
        <v>203760</v>
      </c>
      <c r="F163" s="39">
        <v>204794</v>
      </c>
      <c r="G163" s="39">
        <v>408554</v>
      </c>
      <c r="H163" s="39">
        <f t="shared" si="49"/>
        <v>-2430</v>
      </c>
      <c r="I163" s="39">
        <f t="shared" si="49"/>
        <v>-2037</v>
      </c>
      <c r="J163" s="39">
        <f t="shared" si="49"/>
        <v>-4467</v>
      </c>
      <c r="K163" s="40">
        <f>ROUND(J163/G163*100,2)</f>
        <v>-1.0900000000000001</v>
      </c>
    </row>
  </sheetData>
  <mergeCells count="69">
    <mergeCell ref="A14:A15"/>
    <mergeCell ref="B14:D14"/>
    <mergeCell ref="E14:G14"/>
    <mergeCell ref="H14:K14"/>
    <mergeCell ref="A2:K2"/>
    <mergeCell ref="A6:A7"/>
    <mergeCell ref="B6:D6"/>
    <mergeCell ref="E6:G6"/>
    <mergeCell ref="H6:K6"/>
    <mergeCell ref="A20:A21"/>
    <mergeCell ref="B20:D20"/>
    <mergeCell ref="E20:G20"/>
    <mergeCell ref="H20:K20"/>
    <mergeCell ref="A27:A28"/>
    <mergeCell ref="B27:D27"/>
    <mergeCell ref="E27:G27"/>
    <mergeCell ref="H27:K27"/>
    <mergeCell ref="A35:A36"/>
    <mergeCell ref="B35:D35"/>
    <mergeCell ref="E35:G35"/>
    <mergeCell ref="H35:K35"/>
    <mergeCell ref="A43:A44"/>
    <mergeCell ref="B43:D43"/>
    <mergeCell ref="E43:G43"/>
    <mergeCell ref="H43:K43"/>
    <mergeCell ref="A51:A52"/>
    <mergeCell ref="B51:D51"/>
    <mergeCell ref="E51:G51"/>
    <mergeCell ref="H51:K51"/>
    <mergeCell ref="A57:A58"/>
    <mergeCell ref="B57:D57"/>
    <mergeCell ref="E57:G57"/>
    <mergeCell ref="H57:K57"/>
    <mergeCell ref="A66:A67"/>
    <mergeCell ref="B66:D66"/>
    <mergeCell ref="E66:G66"/>
    <mergeCell ref="H66:K66"/>
    <mergeCell ref="A78:A79"/>
    <mergeCell ref="B78:D78"/>
    <mergeCell ref="E78:G78"/>
    <mergeCell ref="H78:K78"/>
    <mergeCell ref="A95:A96"/>
    <mergeCell ref="B95:D95"/>
    <mergeCell ref="E95:G95"/>
    <mergeCell ref="H95:K95"/>
    <mergeCell ref="A113:A114"/>
    <mergeCell ref="B113:D113"/>
    <mergeCell ref="E113:G113"/>
    <mergeCell ref="H113:K113"/>
    <mergeCell ref="A121:A122"/>
    <mergeCell ref="B121:D121"/>
    <mergeCell ref="E121:G121"/>
    <mergeCell ref="H121:K121"/>
    <mergeCell ref="A134:A135"/>
    <mergeCell ref="B134:D134"/>
    <mergeCell ref="E134:G134"/>
    <mergeCell ref="H134:K134"/>
    <mergeCell ref="A159:A160"/>
    <mergeCell ref="B159:D159"/>
    <mergeCell ref="E159:G159"/>
    <mergeCell ref="H159:K159"/>
    <mergeCell ref="A141:A142"/>
    <mergeCell ref="B141:D141"/>
    <mergeCell ref="E141:G141"/>
    <mergeCell ref="H141:K141"/>
    <mergeCell ref="A149:A150"/>
    <mergeCell ref="B149:D149"/>
    <mergeCell ref="E149:G149"/>
    <mergeCell ref="H149:K149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portrait" r:id="rId1"/>
  <rowBreaks count="2" manualBreakCount="2">
    <brk id="55" max="16383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資料２</vt:lpstr>
      <vt:lpstr>資料２!Print_Area</vt:lpstr>
      <vt:lpstr>資料２!Print_Titles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樋口敬太</dc:creator>
  <cp:lastModifiedBy>飯塚 智生（選挙管理委員会）</cp:lastModifiedBy>
  <cp:lastPrinted>2026-01-23T14:03:42Z</cp:lastPrinted>
  <dcterms:created xsi:type="dcterms:W3CDTF">2024-10-13T02:45:19Z</dcterms:created>
  <dcterms:modified xsi:type="dcterms:W3CDTF">2026-01-24T06:12:04Z</dcterms:modified>
</cp:coreProperties>
</file>