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2000" windowHeight="3480" tabRatio="780" firstSheet="4" activeTab="10"/>
  </bookViews>
  <sheets>
    <sheet name="(1)普通交付税市町村別決定額" sheetId="1" state="hidden" r:id="rId1"/>
    <sheet name="交付額順" sheetId="2" state="hidden" r:id="rId2"/>
    <sheet name="増減額順" sheetId="3" state="hidden" r:id="rId3"/>
    <sheet name="増減率順" sheetId="4" state="hidden" r:id="rId4"/>
    <sheet name="（１）総括" sheetId="5" r:id="rId5"/>
    <sheet name="（２）普通交付税" sheetId="6" r:id="rId6"/>
    <sheet name="（3）基準財政需要額対前年度比較" sheetId="7" state="hidden" r:id="rId7"/>
    <sheet name="（4）基準財政収入額対前年度比較" sheetId="8" state="hidden" r:id="rId8"/>
    <sheet name="（３）特別交付税" sheetId="9" r:id="rId9"/>
    <sheet name="（４）震災復興特別交付税" sheetId="10" r:id="rId10"/>
    <sheet name="（５）地方特例交付金" sheetId="11" r:id="rId11"/>
  </sheets>
  <definedNames>
    <definedName name="_xlnm.Print_Area" localSheetId="4">'（１）総括'!$A$1:$R$50</definedName>
    <definedName name="_xlnm.Print_Area" localSheetId="0">'(1)普通交付税市町村別決定額'!$A$1:$Q$48</definedName>
    <definedName name="_xlnm.Print_Area" localSheetId="5">'（２）普通交付税'!$A$1:$Q$99</definedName>
    <definedName name="_xlnm.Print_Area" localSheetId="7">'（4）基準財政収入額対前年度比較'!$A$1:$G$50</definedName>
    <definedName name="_xlnm.Print_Area" localSheetId="1">'交付額順'!$A$1:$J$95</definedName>
    <definedName name="_xlnm.Print_Area" localSheetId="3">'増減率順'!$A$1:$J$94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'交付額順'!$1:$6</definedName>
    <definedName name="_xlnm.Print_Titles" localSheetId="2">'増減額順'!$1:$6</definedName>
    <definedName name="_xlnm.Print_Titles" localSheetId="3">'増減率順'!$1:$6</definedName>
  </definedNames>
  <calcPr fullCalcOnLoad="1"/>
</workbook>
</file>

<file path=xl/sharedStrings.xml><?xml version="1.0" encoding="utf-8"?>
<sst xmlns="http://schemas.openxmlformats.org/spreadsheetml/2006/main" count="1194" uniqueCount="400">
  <si>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</si>
  <si>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</si>
  <si>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</si>
  <si>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</si>
  <si>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</si>
  <si>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</si>
  <si>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</si>
  <si>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</si>
  <si>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</si>
  <si>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</si>
  <si>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</si>
  <si>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</si>
  <si>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</si>
  <si>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</si>
  <si>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</si>
  <si>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</si>
  <si>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</si>
  <si>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</si>
  <si>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</si>
  <si>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</si>
  <si>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</si>
  <si>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</si>
  <si>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</si>
  <si>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</si>
  <si>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</si>
  <si>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</si>
  <si>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</si>
  <si>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</si>
  <si>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</si>
  <si>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</si>
  <si>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</si>
  <si>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</si>
  <si>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</si>
  <si>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</si>
  <si>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</si>
  <si>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</si>
  <si>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</si>
  <si>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</si>
  <si>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</si>
  <si>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</si>
  <si>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</si>
  <si>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</si>
  <si>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</si>
  <si>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</si>
  <si>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</si>
  <si>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</si>
  <si>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</si>
  <si>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</si>
  <si>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</si>
  <si>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</si>
  <si>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</si>
  <si>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</si>
  <si>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</si>
  <si>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</si>
  <si>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</si>
  <si>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</si>
  <si>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</si>
  <si>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</si>
  <si>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</si>
  <si>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</si>
  <si>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</si>
  <si>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</si>
  <si>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</si>
  <si>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</si>
  <si>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</si>
  <si>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</si>
  <si>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</si>
  <si>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</si>
  <si>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</si>
  <si>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</si>
  <si>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</si>
  <si>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</si>
  <si>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</si>
  <si>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</si>
  <si>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</si>
  <si>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</si>
  <si>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</si>
  <si>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</si>
  <si>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</si>
  <si>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</si>
  <si>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</si>
  <si>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</si>
  <si>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</si>
  <si>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</si>
  <si>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</si>
  <si>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</si>
  <si>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</si>
  <si>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</si>
  <si>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</si>
  <si>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</si>
  <si>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</si>
  <si>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</si>
  <si>
    <t>鳩ヶ谷市</t>
  </si>
  <si>
    <t>鶴ヶ島市</t>
  </si>
  <si>
    <t>市　　計</t>
  </si>
  <si>
    <t>大里町</t>
  </si>
  <si>
    <t>川里町</t>
  </si>
  <si>
    <t>　　　　　（単位：千円）</t>
  </si>
  <si>
    <t>順位</t>
  </si>
  <si>
    <t>増減額順</t>
  </si>
  <si>
    <t>増減率順</t>
  </si>
  <si>
    <t>平成1７年度</t>
  </si>
  <si>
    <t>平成1６年度</t>
  </si>
  <si>
    <t>市計・町村計、県制順と突合のこと。</t>
  </si>
  <si>
    <t>市町村</t>
  </si>
  <si>
    <t>Ｂ</t>
  </si>
  <si>
    <t>番　号</t>
  </si>
  <si>
    <t>交付予定額</t>
  </si>
  <si>
    <t>平成１７年度普通交付税の交付予定額（市町村別）</t>
  </si>
  <si>
    <t>交付決定額</t>
  </si>
  <si>
    <t>交付予定額順</t>
  </si>
  <si>
    <t>(当初算定）Ｂ</t>
  </si>
  <si>
    <t>交付決定額</t>
  </si>
  <si>
    <t>　　　　　（単位：千円、％）</t>
  </si>
  <si>
    <t>種地</t>
  </si>
  <si>
    <t>評点</t>
  </si>
  <si>
    <t>人口</t>
  </si>
  <si>
    <t>A</t>
  </si>
  <si>
    <t>B</t>
  </si>
  <si>
    <t>財源不足額</t>
  </si>
  <si>
    <t>A－B</t>
  </si>
  <si>
    <t>C</t>
  </si>
  <si>
    <t>調整額</t>
  </si>
  <si>
    <t>E</t>
  </si>
  <si>
    <t>増減額</t>
  </si>
  <si>
    <t>A×調整率     　D</t>
  </si>
  <si>
    <t>市町村名</t>
  </si>
  <si>
    <t>県　　計</t>
  </si>
  <si>
    <t>費　　　目</t>
  </si>
  <si>
    <t>増　減　額</t>
  </si>
  <si>
    <t>増 減 率</t>
  </si>
  <si>
    <t>　消防費</t>
  </si>
  <si>
    <t>　港湾費・港湾</t>
  </si>
  <si>
    <t>　　 　 ・漁港</t>
  </si>
  <si>
    <t>　都市計画費</t>
  </si>
  <si>
    <t>　公園費・人口</t>
  </si>
  <si>
    <t>　公園費・都市公園面積</t>
  </si>
  <si>
    <t>　下水道費</t>
  </si>
  <si>
    <t>　その他の土木費</t>
  </si>
  <si>
    <t>　土木費　小　計</t>
  </si>
  <si>
    <t>　小学校費・児童数</t>
  </si>
  <si>
    <t>　　　　　・学級数</t>
  </si>
  <si>
    <t>　　　　  ・学校数</t>
  </si>
  <si>
    <t>　中学校費・生徒数</t>
  </si>
  <si>
    <t>　　  　　・学級数</t>
  </si>
  <si>
    <t>　</t>
  </si>
  <si>
    <t>　教育費　小　計</t>
  </si>
  <si>
    <t>　生活保護費</t>
  </si>
  <si>
    <t>　社会福祉費</t>
  </si>
  <si>
    <t>　保健衛生費</t>
  </si>
  <si>
    <t>　清掃費</t>
  </si>
  <si>
    <t>　厚生費　　小　計</t>
  </si>
  <si>
    <t>　農業行政費</t>
  </si>
  <si>
    <t>　商工行政費</t>
  </si>
  <si>
    <t>　産業経済費　小計</t>
  </si>
  <si>
    <t>　徴税費</t>
  </si>
  <si>
    <t>　　　 　　 ・面積</t>
  </si>
  <si>
    <t>　その他行政費小計</t>
  </si>
  <si>
    <t>　　合　 　　計</t>
  </si>
  <si>
    <t>　災害復旧費</t>
  </si>
  <si>
    <t>　辺地対策事業債</t>
  </si>
  <si>
    <t>　地域財政特例債</t>
  </si>
  <si>
    <t>　臨時財政特例債</t>
  </si>
  <si>
    <t>　財源対策債</t>
  </si>
  <si>
    <t>　減税補てん債</t>
  </si>
  <si>
    <t>　臨時税収補てん債</t>
  </si>
  <si>
    <t>　臨時財政対策債</t>
  </si>
  <si>
    <t>　過疎対策事業債</t>
  </si>
  <si>
    <t>　公害防止事業債</t>
  </si>
  <si>
    <t>　合併特例債</t>
  </si>
  <si>
    <t>　災害復興等債</t>
  </si>
  <si>
    <t>　公債費　　小　計</t>
  </si>
  <si>
    <t>　振替前需要額　　合　計</t>
  </si>
  <si>
    <t>　振替後需要額　　合　計</t>
  </si>
  <si>
    <t>県　　計</t>
  </si>
  <si>
    <t>税　　　　　　　目</t>
  </si>
  <si>
    <t>市町村民税</t>
  </si>
  <si>
    <t>均等割 　個 人</t>
  </si>
  <si>
    <t xml:space="preserve"> 　　 　 　　法人</t>
  </si>
  <si>
    <t>所 　得 　割</t>
  </si>
  <si>
    <t>法  人  税  割</t>
  </si>
  <si>
    <t>個  人  小  計</t>
  </si>
  <si>
    <t>法  人  小  計</t>
  </si>
  <si>
    <t>小          計</t>
  </si>
  <si>
    <t>固定資産税</t>
  </si>
  <si>
    <t>土地</t>
  </si>
  <si>
    <t>家屋</t>
  </si>
  <si>
    <t>償  却  資  産</t>
  </si>
  <si>
    <t>小　　　　　計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</si>
  <si>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</si>
  <si>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</si>
  <si>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</si>
  <si>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</si>
  <si>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</si>
  <si>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</si>
  <si>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</si>
  <si>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</si>
  <si>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</si>
  <si>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</si>
  <si>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</si>
  <si>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</si>
  <si>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</si>
  <si>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</si>
  <si>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</si>
  <si>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</si>
  <si>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交通安全対策特別交付金</t>
  </si>
  <si>
    <t>地方特例交付金</t>
  </si>
  <si>
    <t>内訳</t>
  </si>
  <si>
    <t>低工法等による控除額     （Ｂ）</t>
  </si>
  <si>
    <t>収   入   錯   誤 　     （Ｄ）</t>
  </si>
  <si>
    <t>（Ｃ）＋（Ｄ）           （Ｅ）</t>
  </si>
  <si>
    <t>基 準 財 政 需 要 額     （Ｆ）</t>
  </si>
  <si>
    <t>需   要   錯   誤        （Ｇ）</t>
  </si>
  <si>
    <t>（Ｆ）＋（Ｇ）　  　     （Ｈ）</t>
  </si>
  <si>
    <t>ふじみ野市</t>
  </si>
  <si>
    <t>ときがわ町</t>
  </si>
  <si>
    <t>Ｆ</t>
  </si>
  <si>
    <t>Ｇ</t>
  </si>
  <si>
    <t>E－Ｆ</t>
  </si>
  <si>
    <t>さいたま市※</t>
  </si>
  <si>
    <t>ふじみ野市※</t>
  </si>
  <si>
    <t>ときがわ町※</t>
  </si>
  <si>
    <t>熊谷市※</t>
  </si>
  <si>
    <t>行田市※</t>
  </si>
  <si>
    <t>秩父市※</t>
  </si>
  <si>
    <t>飯能市※</t>
  </si>
  <si>
    <t>本庄市※</t>
  </si>
  <si>
    <t>春日部市※</t>
  </si>
  <si>
    <t>鴻巣市※</t>
  </si>
  <si>
    <t>深谷市※</t>
  </si>
  <si>
    <t>小鹿野町※</t>
  </si>
  <si>
    <t>神川町※</t>
  </si>
  <si>
    <t>公　　　　　　債　　　　　　費</t>
  </si>
  <si>
    <t>（単位：千円、％）</t>
  </si>
  <si>
    <t>個　　別　　算　　定　　経　　費</t>
  </si>
  <si>
    <t>　地域振興費・人口</t>
  </si>
  <si>
    <t>包 括 算 定 経 費　</t>
  </si>
  <si>
    <t>　道路橋りょう費・面積</t>
  </si>
  <si>
    <t>　道路橋りょう費・延長</t>
  </si>
  <si>
    <t xml:space="preserve">  包括算定経費・人口　</t>
  </si>
  <si>
    <t xml:space="preserve">  包括算定経費　小計</t>
  </si>
  <si>
    <t>　臨時財政対策債発行可能額</t>
  </si>
  <si>
    <t>*</t>
  </si>
  <si>
    <t>*</t>
  </si>
  <si>
    <t>＊の団体は合併算定替の適用団体である。</t>
  </si>
  <si>
    <t>-</t>
  </si>
  <si>
    <t xml:space="preserve">  地方再生対策費・人口　</t>
  </si>
  <si>
    <t xml:space="preserve">  地方再生対策費　小計</t>
  </si>
  <si>
    <t>　　　　　　　・面積　</t>
  </si>
  <si>
    <t>増減率</t>
  </si>
  <si>
    <t xml:space="preserve">                （単位：千円、％）</t>
  </si>
  <si>
    <t xml:space="preserve">          計　     （Ａ）</t>
  </si>
  <si>
    <t>計　（Ａ）－（Ｂ） （Ｃ）</t>
  </si>
  <si>
    <t>自動車取得税減収補てん臨時交付金</t>
  </si>
  <si>
    <t>軽油引取税減収補てん臨時交付金</t>
  </si>
  <si>
    <t>地方道路譲与税減収補てん臨時交付金</t>
  </si>
  <si>
    <t>　高等学校費・教職員数</t>
  </si>
  <si>
    <t>　　　　　　・生徒数</t>
  </si>
  <si>
    <t>　その他の教育費・人口</t>
  </si>
  <si>
    <t>　　　　　　　　・幼児数</t>
  </si>
  <si>
    <t>　高齢者保健福祉費・65歳以上</t>
  </si>
  <si>
    <t>　 　　         　・75歳以上</t>
  </si>
  <si>
    <t xml:space="preserve">  林野水産行政費</t>
  </si>
  <si>
    <t>　戸籍住民基本台帳費・戸籍数</t>
  </si>
  <si>
    <t>　　　　　　　　　　・世帯数</t>
  </si>
  <si>
    <t>　補正予算債・H10年度以前</t>
  </si>
  <si>
    <t>　補正予算債・H11年度以降</t>
  </si>
  <si>
    <t>　地方税減収補てん債</t>
  </si>
  <si>
    <t>　地域改善対策特定事業債</t>
  </si>
  <si>
    <t>　石油コンビナート等債</t>
  </si>
  <si>
    <t>　地震対策緊急整備事業債</t>
  </si>
  <si>
    <t>　原子力発電施設等立地地域振興債</t>
  </si>
  <si>
    <t>C/B×100</t>
  </si>
  <si>
    <t>町村計</t>
  </si>
  <si>
    <t>県　 計</t>
  </si>
  <si>
    <t>市　 計</t>
  </si>
  <si>
    <t>町村計</t>
  </si>
  <si>
    <t>県　 計</t>
  </si>
  <si>
    <t>市　 計</t>
  </si>
  <si>
    <t>基準財政需要額</t>
  </si>
  <si>
    <t>基準財政収入額</t>
  </si>
  <si>
    <t>（錯誤額含む）</t>
  </si>
  <si>
    <t>増減率</t>
  </si>
  <si>
    <t>G／Ｆ×100</t>
  </si>
  <si>
    <t>H</t>
  </si>
  <si>
    <t>番号</t>
  </si>
  <si>
    <t>（単位：千円、％）</t>
  </si>
  <si>
    <t>（３）基準財政需要額対前年度比較</t>
  </si>
  <si>
    <t>（４）基準財政収入額対前年度比較</t>
  </si>
  <si>
    <r>
      <t xml:space="preserve">  　　　　　　  ・</t>
    </r>
    <r>
      <rPr>
        <sz val="7"/>
        <color indexed="8"/>
        <rFont val="ＭＳ ゴシック"/>
        <family val="3"/>
      </rPr>
      <t>耕地及び林野面積　</t>
    </r>
  </si>
  <si>
    <t>　※　各年度の数値とも、合併算定替に基づくものとなっている。</t>
  </si>
  <si>
    <t>　※　各年度の数値とも、合併算定替に基づくものとなっている。</t>
  </si>
  <si>
    <t>〃</t>
  </si>
  <si>
    <t>児童手当特例交付金</t>
  </si>
  <si>
    <t>減収補てん特例交付金</t>
  </si>
  <si>
    <t>交付基準額(錯誤除き)（Ｆ）－（Ｃ）</t>
  </si>
  <si>
    <t>交付基準額(錯誤含む)（Ｈ）－（Ｅ）</t>
  </si>
  <si>
    <t>（１）普通交付税市町村別決定額</t>
  </si>
  <si>
    <t>C－D</t>
  </si>
  <si>
    <t>地方揮発油譲与税</t>
  </si>
  <si>
    <t>平成22年度</t>
  </si>
  <si>
    <t>加須市※</t>
  </si>
  <si>
    <t>久喜市※</t>
  </si>
  <si>
    <t>平成22年度</t>
  </si>
  <si>
    <r>
      <t>　</t>
    </r>
    <r>
      <rPr>
        <sz val="7"/>
        <color indexed="8"/>
        <rFont val="ＭＳ ゴシック"/>
        <family val="3"/>
      </rPr>
      <t>雇用対策・地域資源活用臨時特例費</t>
    </r>
  </si>
  <si>
    <t>（再算定後）</t>
  </si>
  <si>
    <t>平成23年度</t>
  </si>
  <si>
    <t>１　平成２３年度普通交付税決定状況</t>
  </si>
  <si>
    <t>平成23年度決定額</t>
  </si>
  <si>
    <t>（再算定後）</t>
  </si>
  <si>
    <t>平成23年度</t>
  </si>
  <si>
    <r>
      <t>　</t>
    </r>
    <r>
      <rPr>
        <sz val="7"/>
        <color indexed="8"/>
        <rFont val="ＭＳ ゴシック"/>
        <family val="3"/>
      </rPr>
      <t>雇用対策・地域資源活用推進費</t>
    </r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</si>
  <si>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</si>
  <si>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</si>
  <si>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</si>
  <si>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</si>
  <si>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</si>
  <si>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</si>
  <si>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</si>
  <si>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</si>
  <si>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</si>
  <si>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</si>
  <si>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</si>
  <si>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</si>
  <si>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</si>
  <si>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</si>
  <si>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</si>
  <si>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</si>
  <si>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</si>
  <si>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</si>
  <si>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</si>
  <si>
    <t>（単年度）</t>
  </si>
  <si>
    <t>Ｉ</t>
  </si>
  <si>
    <t>（３ヶ年平均）</t>
  </si>
  <si>
    <t>左の内訳</t>
  </si>
  <si>
    <t>（参考）</t>
  </si>
  <si>
    <t xml:space="preserve">  市町村名</t>
  </si>
  <si>
    <t>地方交付税</t>
  </si>
  <si>
    <t>普通交付税</t>
  </si>
  <si>
    <t>特別交付税</t>
  </si>
  <si>
    <t>臨時財政対策債</t>
  </si>
  <si>
    <t>発行可能額</t>
  </si>
  <si>
    <t>さいたま市</t>
  </si>
  <si>
    <t>大　都　市　計</t>
  </si>
  <si>
    <t>ときがわ町</t>
  </si>
  <si>
    <t>町　村　計</t>
  </si>
  <si>
    <t>県　　計</t>
  </si>
  <si>
    <t>ふじみ野市</t>
  </si>
  <si>
    <t>都　市　計</t>
  </si>
  <si>
    <t>（単位：千円、％）</t>
  </si>
  <si>
    <t>平成２３年度</t>
  </si>
  <si>
    <t>増減額</t>
  </si>
  <si>
    <t>増 減 率</t>
  </si>
  <si>
    <t>増 減 率</t>
  </si>
  <si>
    <t>交付決定額</t>
  </si>
  <si>
    <t>Ａ－Ｂ</t>
  </si>
  <si>
    <t>Ｃ／Ｂ×１００</t>
  </si>
  <si>
    <t>Ｃ／Ｂ×１００</t>
  </si>
  <si>
    <t>県　　計</t>
  </si>
  <si>
    <t>Ａ</t>
  </si>
  <si>
    <t>Ｂ</t>
  </si>
  <si>
    <t>Ｃ</t>
  </si>
  <si>
    <t>Ｄ</t>
  </si>
  <si>
    <t>※</t>
  </si>
  <si>
    <t>Ｊ</t>
  </si>
  <si>
    <t>※　需要額・収入額は合併算定替の数値を使用している（市町村名の後ろに※を付けた団体は合併算定替を適用）。</t>
  </si>
  <si>
    <t>［参考］平成24年度地方交付税の算定状況
　１　総括</t>
  </si>
  <si>
    <t>白岡市</t>
  </si>
  <si>
    <t>［参考］平成24年度地方交付税の算定状況
　２　普通交付税</t>
  </si>
  <si>
    <t>平成２４年度</t>
  </si>
  <si>
    <t>震災復興</t>
  </si>
  <si>
    <t>特別交付税</t>
  </si>
  <si>
    <t>市町村番号及び市町村名は、平成25年3月31日現在</t>
  </si>
  <si>
    <t>※　市町村番号及び市町村名は、平成25年3月31日現在　</t>
  </si>
  <si>
    <t>平成24年度決定額</t>
  </si>
  <si>
    <t>白岡市</t>
  </si>
  <si>
    <r>
      <rPr>
        <sz val="10"/>
        <rFont val="ＭＳ Ｐゴシック"/>
        <family val="3"/>
      </rPr>
      <t>（追加算定後）</t>
    </r>
    <r>
      <rPr>
        <sz val="8"/>
        <rFont val="ＭＳ Ｐゴシック"/>
        <family val="3"/>
      </rPr>
      <t>　</t>
    </r>
    <r>
      <rPr>
        <sz val="12"/>
        <rFont val="ＭＳ Ｐゴシック"/>
        <family val="3"/>
      </rPr>
      <t>Ｂ</t>
    </r>
  </si>
  <si>
    <t>川口市の平成23年度交付決定額には、旧鳩ヶ谷市分を含む。</t>
  </si>
  <si>
    <t>※　川口市の平成23年度決定額には、旧鳩ヶ谷市分を含む。</t>
  </si>
  <si>
    <t>【平成２３年度】</t>
  </si>
  <si>
    <t>・児童手当及び子ども手当特例交付金</t>
  </si>
  <si>
    <t xml:space="preserve">50億7,391万5千円  </t>
  </si>
  <si>
    <t xml:space="preserve">・減収補てん特例交付金 </t>
  </si>
  <si>
    <t xml:space="preserve">92億7,773万3千円  </t>
  </si>
  <si>
    <t>計</t>
  </si>
  <si>
    <t xml:space="preserve">143億5,164万8千円  </t>
  </si>
  <si>
    <t>【平成２４年度】</t>
  </si>
  <si>
    <t xml:space="preserve">60億6,085万2千円  </t>
  </si>
  <si>
    <t>※平成２３、２４年度の地方特例交付金の内訳は、下記のとおりです。</t>
  </si>
  <si>
    <t>［参考］平成24年度地方交付税の算定状況
　３　特別交付税</t>
  </si>
  <si>
    <t>［参考］平成24年度地方交付税の算定状況
　４　震災復興特別交付税</t>
  </si>
  <si>
    <t>［参考］平成24年度地方交付税の算定状況
　５　地方特例交付金</t>
  </si>
  <si>
    <t>県　　計</t>
  </si>
  <si>
    <t>（単位：千円）</t>
  </si>
  <si>
    <t>川口市※</t>
  </si>
  <si>
    <t>鶴ヶ島市</t>
  </si>
  <si>
    <t>（▲2,975,607）</t>
  </si>
  <si>
    <t>（▲110,618）</t>
  </si>
  <si>
    <t>（▲3,086,225）</t>
  </si>
  <si>
    <t>※　財源不足額各計の（　）内は財源超過額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</si>
</sst>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&quot;△ &quot;#,##0"/>
    <numFmt numFmtId="179" formatCode="#,##0.00;&quot;△ &quot;#,##0.00"/>
    <numFmt numFmtId="180" formatCode="#,##0.000;&quot;△ &quot;#,##0.000"/>
    <numFmt numFmtId="181" formatCode="#,##0.0"/>
    <numFmt numFmtId="182" formatCode="#,##0.0;&quot;△ &quot;#,##0.0"/>
    <numFmt numFmtId="183" formatCode="#,##0.0_ "/>
    <numFmt numFmtId="184" formatCode="#,##0_);[Red]\(#,##0\)"/>
    <numFmt numFmtId="185" formatCode="#,##0.0;[Red]\-#,##0.0"/>
    <numFmt numFmtId="186" formatCode="#,##0_ ;[Red]\-#,##0\ "/>
    <numFmt numFmtId="187" formatCode="#,##0.00_ "/>
    <numFmt numFmtId="188" formatCode="#,##0.0000000_ "/>
    <numFmt numFmtId="189" formatCode="#,##0.0000000;&quot;△ &quot;#,##0.0000000"/>
    <numFmt numFmtId="190" formatCode="#,##0.0000000000000000;&quot;△ &quot;#,##0.0000000000000000"/>
    <numFmt numFmtId="191" formatCode="#,##0.000000;&quot;△ &quot;#,##0.000000"/>
    <numFmt numFmtId="192" formatCode="#,##0.0000;&quot;△ &quot;#,##0.0000"/>
    <numFmt numFmtId="193" formatCode="#,##0&quot;千円&quot;"/>
    <numFmt numFmtId="194" formatCode="0.000000000_ "/>
    <numFmt numFmtId="195" formatCode="#,##0.000"/>
    <numFmt numFmtId="196" formatCode="#,##0.0_ ;[Red]\-#,##0.0\ "/>
    <numFmt numFmtId="197" formatCode="0.0_ "/>
    <numFmt numFmtId="198" formatCode="#,##0.0;&quot;▲ &quot;#,##0.0"/>
    <numFmt numFmtId="199" formatCode="#,##0;&quot;▲ &quot;#,##0"/>
    <numFmt numFmtId="200" formatCode="0.0;&quot;▲ &quot;0.0"/>
    <numFmt numFmtId="201" formatCode="#,##0.0_);[Red]\(#,##0.0\)"/>
    <numFmt numFmtId="202" formatCode="#,##0.00;&quot;▲ &quot;#,##0.00"/>
    <numFmt numFmtId="203" formatCode="#,##0.000;&quot;▲ &quot;#,##0.000"/>
    <numFmt numFmtId="204" formatCode="#,##0.00_);[Red]\(#,##0.00\)"/>
  </numFmts>
  <fonts count="71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ＤＦ特太ゴシック体"/>
      <family val="3"/>
    </font>
    <font>
      <sz val="14"/>
      <name val="ＭＳ 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20"/>
      <name val="Calibri"/>
      <family val="3"/>
    </font>
    <font>
      <b/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83" fontId="4" fillId="0" borderId="14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38" fontId="13" fillId="0" borderId="0" xfId="48" applyFont="1" applyAlignment="1">
      <alignment/>
    </xf>
    <xf numFmtId="38" fontId="14" fillId="0" borderId="0" xfId="48" applyFont="1" applyAlignment="1">
      <alignment/>
    </xf>
    <xf numFmtId="185" fontId="13" fillId="0" borderId="0" xfId="48" applyNumberFormat="1" applyFont="1" applyAlignment="1">
      <alignment/>
    </xf>
    <xf numFmtId="38" fontId="16" fillId="0" borderId="0" xfId="48" applyFont="1" applyAlignment="1">
      <alignment/>
    </xf>
    <xf numFmtId="38" fontId="5" fillId="0" borderId="0" xfId="48" applyFont="1" applyAlignment="1">
      <alignment/>
    </xf>
    <xf numFmtId="197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/>
      <protection/>
    </xf>
    <xf numFmtId="38" fontId="13" fillId="0" borderId="40" xfId="48" applyFont="1" applyBorder="1" applyAlignment="1">
      <alignment/>
    </xf>
    <xf numFmtId="0" fontId="7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99" fontId="10" fillId="0" borderId="15" xfId="0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0" applyNumberFormat="1" applyFont="1" applyBorder="1" applyAlignment="1" applyProtection="1">
      <alignment vertical="center"/>
      <protection/>
    </xf>
    <xf numFmtId="198" fontId="10" fillId="0" borderId="18" xfId="0" applyNumberFormat="1" applyFont="1" applyBorder="1" applyAlignment="1" applyProtection="1">
      <alignment horizontal="right" vertical="center"/>
      <protection/>
    </xf>
    <xf numFmtId="183" fontId="10" fillId="0" borderId="43" xfId="0" applyNumberFormat="1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199" fontId="10" fillId="0" borderId="20" xfId="0" applyNumberFormat="1" applyFont="1" applyBorder="1" applyAlignment="1" applyProtection="1">
      <alignment vertical="center"/>
      <protection/>
    </xf>
    <xf numFmtId="198" fontId="10" fillId="0" borderId="15" xfId="0" applyNumberFormat="1" applyFont="1" applyBorder="1" applyAlignment="1" applyProtection="1">
      <alignment horizontal="right" vertical="center"/>
      <protection/>
    </xf>
    <xf numFmtId="199" fontId="10" fillId="0" borderId="14" xfId="0" applyNumberFormat="1" applyFont="1" applyBorder="1" applyAlignment="1">
      <alignment vertical="center"/>
    </xf>
    <xf numFmtId="199" fontId="10" fillId="0" borderId="24" xfId="0" applyNumberFormat="1" applyFont="1" applyBorder="1" applyAlignment="1" applyProtection="1">
      <alignment vertical="center"/>
      <protection/>
    </xf>
    <xf numFmtId="198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199" fontId="10" fillId="0" borderId="21" xfId="0" applyNumberFormat="1" applyFont="1" applyBorder="1" applyAlignment="1" applyProtection="1">
      <alignment vertical="center"/>
      <protection/>
    </xf>
    <xf numFmtId="199" fontId="10" fillId="0" borderId="46" xfId="0" applyNumberFormat="1" applyFont="1" applyBorder="1" applyAlignment="1" applyProtection="1">
      <alignment vertical="center"/>
      <protection/>
    </xf>
    <xf numFmtId="198" fontId="10" fillId="0" borderId="21" xfId="0" applyNumberFormat="1" applyFont="1" applyBorder="1" applyAlignment="1" applyProtection="1">
      <alignment horizontal="right" vertical="center"/>
      <protection/>
    </xf>
    <xf numFmtId="183" fontId="1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98" fontId="10" fillId="0" borderId="22" xfId="0" applyNumberFormat="1" applyFont="1" applyBorder="1" applyAlignment="1" applyProtection="1">
      <alignment horizontal="right" vertical="center"/>
      <protection/>
    </xf>
    <xf numFmtId="198" fontId="4" fillId="0" borderId="36" xfId="0" applyNumberFormat="1" applyFont="1" applyBorder="1" applyAlignment="1" applyProtection="1">
      <alignment horizontal="right" vertical="center"/>
      <protection/>
    </xf>
    <xf numFmtId="19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vertical="center" shrinkToFit="1"/>
    </xf>
    <xf numFmtId="199" fontId="4" fillId="0" borderId="43" xfId="0" applyNumberFormat="1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199" fontId="4" fillId="0" borderId="40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9" fontId="4" fillId="0" borderId="52" xfId="0" applyNumberFormat="1" applyFont="1" applyBorder="1" applyAlignment="1">
      <alignment vertical="center"/>
    </xf>
    <xf numFmtId="198" fontId="4" fillId="0" borderId="43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vertical="center" shrinkToFit="1"/>
    </xf>
    <xf numFmtId="199" fontId="4" fillId="0" borderId="37" xfId="0" applyNumberFormat="1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199" fontId="4" fillId="0" borderId="51" xfId="0" applyNumberFormat="1" applyFont="1" applyBorder="1" applyAlignment="1">
      <alignment vertical="center"/>
    </xf>
    <xf numFmtId="199" fontId="4" fillId="0" borderId="25" xfId="0" applyNumberFormat="1" applyFont="1" applyBorder="1" applyAlignment="1">
      <alignment vertical="center"/>
    </xf>
    <xf numFmtId="199" fontId="4" fillId="0" borderId="50" xfId="0" applyNumberFormat="1" applyFont="1" applyBorder="1" applyAlignment="1">
      <alignment vertical="center"/>
    </xf>
    <xf numFmtId="198" fontId="4" fillId="0" borderId="37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 shrinkToFit="1"/>
    </xf>
    <xf numFmtId="199" fontId="4" fillId="0" borderId="36" xfId="0" applyNumberFormat="1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199" fontId="4" fillId="0" borderId="53" xfId="0" applyNumberFormat="1" applyFont="1" applyBorder="1" applyAlignment="1">
      <alignment vertical="center"/>
    </xf>
    <xf numFmtId="199" fontId="4" fillId="0" borderId="48" xfId="0" applyNumberFormat="1" applyFont="1" applyBorder="1" applyAlignment="1">
      <alignment vertical="center"/>
    </xf>
    <xf numFmtId="199" fontId="4" fillId="0" borderId="54" xfId="0" applyNumberFormat="1" applyFont="1" applyBorder="1" applyAlignment="1">
      <alignment vertical="center"/>
    </xf>
    <xf numFmtId="199" fontId="4" fillId="0" borderId="26" xfId="0" applyNumberFormat="1" applyFont="1" applyBorder="1" applyAlignment="1">
      <alignment vertical="center"/>
    </xf>
    <xf numFmtId="198" fontId="4" fillId="0" borderId="36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vertical="center" shrinkToFit="1"/>
    </xf>
    <xf numFmtId="199" fontId="4" fillId="0" borderId="47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199" fontId="4" fillId="0" borderId="49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 shrinkToFit="1"/>
    </xf>
    <xf numFmtId="199" fontId="4" fillId="0" borderId="55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horizontal="right" vertical="center"/>
    </xf>
    <xf numFmtId="38" fontId="5" fillId="0" borderId="40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53" xfId="48" applyFont="1" applyBorder="1" applyAlignment="1">
      <alignment horizontal="distributed" vertical="center"/>
    </xf>
    <xf numFmtId="38" fontId="16" fillId="0" borderId="0" xfId="48" applyFont="1" applyAlignment="1">
      <alignment horizontal="right"/>
    </xf>
    <xf numFmtId="38" fontId="19" fillId="0" borderId="37" xfId="48" applyFont="1" applyBorder="1" applyAlignment="1">
      <alignment horizontal="center"/>
    </xf>
    <xf numFmtId="38" fontId="19" fillId="0" borderId="35" xfId="48" applyFont="1" applyBorder="1" applyAlignment="1">
      <alignment horizontal="center"/>
    </xf>
    <xf numFmtId="185" fontId="19" fillId="0" borderId="56" xfId="48" applyNumberFormat="1" applyFont="1" applyBorder="1" applyAlignment="1">
      <alignment horizontal="center"/>
    </xf>
    <xf numFmtId="38" fontId="16" fillId="0" borderId="35" xfId="48" applyFont="1" applyBorder="1" applyAlignment="1">
      <alignment/>
    </xf>
    <xf numFmtId="199" fontId="16" fillId="0" borderId="35" xfId="48" applyNumberFormat="1" applyFont="1" applyBorder="1" applyAlignment="1">
      <alignment/>
    </xf>
    <xf numFmtId="198" fontId="16" fillId="0" borderId="56" xfId="48" applyNumberFormat="1" applyFont="1" applyBorder="1" applyAlignment="1">
      <alignment/>
    </xf>
    <xf numFmtId="38" fontId="16" fillId="0" borderId="43" xfId="48" applyFont="1" applyBorder="1" applyAlignment="1">
      <alignment/>
    </xf>
    <xf numFmtId="199" fontId="16" fillId="0" borderId="43" xfId="48" applyNumberFormat="1" applyFont="1" applyBorder="1" applyAlignment="1">
      <alignment/>
    </xf>
    <xf numFmtId="198" fontId="5" fillId="0" borderId="40" xfId="48" applyNumberFormat="1" applyFont="1" applyBorder="1" applyAlignment="1">
      <alignment/>
    </xf>
    <xf numFmtId="199" fontId="16" fillId="0" borderId="43" xfId="48" applyNumberFormat="1" applyFont="1" applyBorder="1" applyAlignment="1" quotePrefix="1">
      <alignment horizontal="right"/>
    </xf>
    <xf numFmtId="198" fontId="16" fillId="0" borderId="40" xfId="48" applyNumberFormat="1" applyFont="1" applyBorder="1" applyAlignment="1">
      <alignment/>
    </xf>
    <xf numFmtId="198" fontId="16" fillId="0" borderId="40" xfId="48" applyNumberFormat="1" applyFont="1" applyBorder="1" applyAlignment="1">
      <alignment/>
    </xf>
    <xf numFmtId="38" fontId="16" fillId="0" borderId="36" xfId="48" applyFont="1" applyBorder="1" applyAlignment="1">
      <alignment/>
    </xf>
    <xf numFmtId="199" fontId="16" fillId="0" borderId="36" xfId="48" applyNumberFormat="1" applyFont="1" applyBorder="1" applyAlignment="1">
      <alignment/>
    </xf>
    <xf numFmtId="198" fontId="16" fillId="0" borderId="53" xfId="48" applyNumberFormat="1" applyFont="1" applyBorder="1" applyAlignment="1">
      <alignment/>
    </xf>
    <xf numFmtId="38" fontId="16" fillId="0" borderId="37" xfId="48" applyFont="1" applyBorder="1" applyAlignment="1">
      <alignment/>
    </xf>
    <xf numFmtId="199" fontId="16" fillId="0" borderId="37" xfId="48" applyNumberFormat="1" applyFont="1" applyBorder="1" applyAlignment="1">
      <alignment/>
    </xf>
    <xf numFmtId="198" fontId="16" fillId="0" borderId="51" xfId="48" applyNumberFormat="1" applyFont="1" applyBorder="1" applyAlignment="1">
      <alignment/>
    </xf>
    <xf numFmtId="38" fontId="16" fillId="0" borderId="43" xfId="48" applyFont="1" applyBorder="1" applyAlignment="1">
      <alignment horizontal="left"/>
    </xf>
    <xf numFmtId="198" fontId="16" fillId="0" borderId="36" xfId="48" applyNumberFormat="1" applyFont="1" applyBorder="1" applyAlignment="1">
      <alignment/>
    </xf>
    <xf numFmtId="198" fontId="16" fillId="0" borderId="43" xfId="48" applyNumberFormat="1" applyFont="1" applyBorder="1" applyAlignment="1">
      <alignment/>
    </xf>
    <xf numFmtId="38" fontId="16" fillId="0" borderId="57" xfId="48" applyFont="1" applyBorder="1" applyAlignment="1">
      <alignment/>
    </xf>
    <xf numFmtId="199" fontId="16" fillId="0" borderId="57" xfId="48" applyNumberFormat="1" applyFont="1" applyBorder="1" applyAlignment="1">
      <alignment/>
    </xf>
    <xf numFmtId="198" fontId="16" fillId="0" borderId="57" xfId="48" applyNumberFormat="1" applyFont="1" applyBorder="1" applyAlignment="1">
      <alignment/>
    </xf>
    <xf numFmtId="185" fontId="19" fillId="0" borderId="35" xfId="48" applyNumberFormat="1" applyFont="1" applyBorder="1" applyAlignment="1">
      <alignment horizontal="center"/>
    </xf>
    <xf numFmtId="198" fontId="16" fillId="0" borderId="37" xfId="48" applyNumberFormat="1" applyFont="1" applyBorder="1" applyAlignment="1">
      <alignment/>
    </xf>
    <xf numFmtId="198" fontId="16" fillId="0" borderId="35" xfId="48" applyNumberFormat="1" applyFont="1" applyBorder="1" applyAlignment="1">
      <alignment/>
    </xf>
    <xf numFmtId="38" fontId="16" fillId="0" borderId="35" xfId="48" applyFont="1" applyBorder="1" applyAlignment="1">
      <alignment/>
    </xf>
    <xf numFmtId="185" fontId="16" fillId="0" borderId="0" xfId="48" applyNumberFormat="1" applyFont="1" applyAlignment="1">
      <alignment/>
    </xf>
    <xf numFmtId="198" fontId="16" fillId="0" borderId="36" xfId="48" applyNumberFormat="1" applyFont="1" applyBorder="1" applyAlignment="1">
      <alignment horizontal="right"/>
    </xf>
    <xf numFmtId="198" fontId="16" fillId="0" borderId="43" xfId="48" applyNumberFormat="1" applyFont="1" applyBorder="1" applyAlignment="1">
      <alignment horizontal="right"/>
    </xf>
    <xf numFmtId="38" fontId="16" fillId="0" borderId="36" xfId="48" applyFont="1" applyBorder="1" applyAlignment="1">
      <alignment horizontal="left"/>
    </xf>
    <xf numFmtId="38" fontId="5" fillId="0" borderId="0" xfId="48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19" fillId="0" borderId="35" xfId="48" applyNumberFormat="1" applyFont="1" applyBorder="1" applyAlignment="1">
      <alignment horizontal="center" vertical="center"/>
    </xf>
    <xf numFmtId="177" fontId="5" fillId="0" borderId="57" xfId="48" applyNumberFormat="1" applyFont="1" applyBorder="1" applyAlignment="1">
      <alignment horizontal="center" vertical="center"/>
    </xf>
    <xf numFmtId="197" fontId="5" fillId="0" borderId="35" xfId="48" applyNumberFormat="1" applyFont="1" applyBorder="1" applyAlignment="1">
      <alignment horizontal="center" vertical="center"/>
    </xf>
    <xf numFmtId="199" fontId="5" fillId="0" borderId="36" xfId="48" applyNumberFormat="1" applyFont="1" applyBorder="1" applyAlignment="1">
      <alignment vertical="center"/>
    </xf>
    <xf numFmtId="200" fontId="5" fillId="0" borderId="36" xfId="48" applyNumberFormat="1" applyFont="1" applyBorder="1" applyAlignment="1">
      <alignment vertical="center"/>
    </xf>
    <xf numFmtId="199" fontId="5" fillId="0" borderId="43" xfId="48" applyNumberFormat="1" applyFont="1" applyBorder="1" applyAlignment="1">
      <alignment vertical="center"/>
    </xf>
    <xf numFmtId="200" fontId="5" fillId="0" borderId="43" xfId="48" applyNumberFormat="1" applyFont="1" applyBorder="1" applyAlignment="1">
      <alignment vertical="center"/>
    </xf>
    <xf numFmtId="38" fontId="5" fillId="0" borderId="58" xfId="48" applyFont="1" applyBorder="1" applyAlignment="1">
      <alignment horizontal="distributed" vertical="center"/>
    </xf>
    <xf numFmtId="199" fontId="5" fillId="0" borderId="58" xfId="48" applyNumberFormat="1" applyFont="1" applyBorder="1" applyAlignment="1">
      <alignment vertical="center"/>
    </xf>
    <xf numFmtId="200" fontId="5" fillId="0" borderId="58" xfId="48" applyNumberFormat="1" applyFont="1" applyBorder="1" applyAlignment="1">
      <alignment vertical="center"/>
    </xf>
    <xf numFmtId="199" fontId="5" fillId="0" borderId="37" xfId="48" applyNumberFormat="1" applyFont="1" applyBorder="1" applyAlignment="1">
      <alignment vertical="center"/>
    </xf>
    <xf numFmtId="200" fontId="5" fillId="0" borderId="37" xfId="48" applyNumberFormat="1" applyFont="1" applyBorder="1" applyAlignment="1">
      <alignment vertical="center"/>
    </xf>
    <xf numFmtId="200" fontId="5" fillId="0" borderId="43" xfId="48" applyNumberFormat="1" applyFont="1" applyBorder="1" applyAlignment="1" quotePrefix="1">
      <alignment horizontal="right" vertical="center"/>
    </xf>
    <xf numFmtId="199" fontId="5" fillId="0" borderId="35" xfId="48" applyNumberFormat="1" applyFont="1" applyBorder="1" applyAlignment="1">
      <alignment vertical="center"/>
    </xf>
    <xf numFmtId="200" fontId="5" fillId="0" borderId="35" xfId="48" applyNumberFormat="1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51" xfId="48" applyFont="1" applyBorder="1" applyAlignment="1">
      <alignment vertical="center" shrinkToFit="1"/>
    </xf>
    <xf numFmtId="38" fontId="5" fillId="0" borderId="43" xfId="48" applyFont="1" applyBorder="1" applyAlignment="1">
      <alignment vertical="center"/>
    </xf>
    <xf numFmtId="199" fontId="5" fillId="0" borderId="26" xfId="48" applyNumberFormat="1" applyFont="1" applyBorder="1" applyAlignment="1">
      <alignment vertical="center"/>
    </xf>
    <xf numFmtId="197" fontId="5" fillId="0" borderId="0" xfId="48" applyNumberFormat="1" applyFont="1" applyAlignment="1">
      <alignment vertical="center"/>
    </xf>
    <xf numFmtId="199" fontId="5" fillId="0" borderId="35" xfId="48" applyNumberFormat="1" applyFont="1" applyFill="1" applyBorder="1" applyAlignment="1">
      <alignment vertical="center"/>
    </xf>
    <xf numFmtId="199" fontId="5" fillId="0" borderId="37" xfId="48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8" fontId="16" fillId="0" borderId="56" xfId="48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198" fontId="10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9" fontId="10" fillId="0" borderId="26" xfId="0" applyNumberFormat="1" applyFont="1" applyBorder="1" applyAlignment="1">
      <alignment vertical="center"/>
    </xf>
    <xf numFmtId="199" fontId="10" fillId="0" borderId="26" xfId="0" applyNumberFormat="1" applyFont="1" applyBorder="1" applyAlignment="1" applyProtection="1">
      <alignment vertical="center"/>
      <protection/>
    </xf>
    <xf numFmtId="198" fontId="10" fillId="0" borderId="26" xfId="0" applyNumberFormat="1" applyFont="1" applyBorder="1" applyAlignment="1" applyProtection="1">
      <alignment horizontal="right" vertical="center"/>
      <protection/>
    </xf>
    <xf numFmtId="199" fontId="10" fillId="0" borderId="0" xfId="0" applyNumberFormat="1" applyFont="1" applyBorder="1" applyAlignment="1">
      <alignment vertical="center"/>
    </xf>
    <xf numFmtId="199" fontId="10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Border="1" applyAlignment="1" applyProtection="1">
      <alignment horizontal="right" vertical="center"/>
      <protection/>
    </xf>
    <xf numFmtId="199" fontId="5" fillId="0" borderId="36" xfId="48" applyNumberFormat="1" applyFont="1" applyFill="1" applyBorder="1" applyAlignment="1">
      <alignment vertical="center"/>
    </xf>
    <xf numFmtId="200" fontId="5" fillId="0" borderId="36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94" fontId="1" fillId="0" borderId="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43" xfId="0" applyNumberFormat="1" applyFont="1" applyBorder="1" applyAlignment="1">
      <alignment horizontal="center" vertical="center"/>
    </xf>
    <xf numFmtId="194" fontId="1" fillId="0" borderId="4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194" fontId="6" fillId="0" borderId="4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7" fillId="0" borderId="61" xfId="0" applyNumberFormat="1" applyFont="1" applyBorder="1" applyAlignment="1" applyProtection="1">
      <alignment vertical="center"/>
      <protection/>
    </xf>
    <xf numFmtId="37" fontId="4" fillId="0" borderId="62" xfId="0" applyNumberFormat="1" applyFont="1" applyFill="1" applyBorder="1" applyAlignment="1" applyProtection="1">
      <alignment horizontal="center"/>
      <protection/>
    </xf>
    <xf numFmtId="0" fontId="4" fillId="0" borderId="63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right" vertical="center"/>
    </xf>
    <xf numFmtId="37" fontId="7" fillId="0" borderId="60" xfId="0" applyNumberFormat="1" applyFont="1" applyFill="1" applyBorder="1" applyAlignment="1" applyProtection="1">
      <alignment vertical="center"/>
      <protection/>
    </xf>
    <xf numFmtId="37" fontId="7" fillId="0" borderId="6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7" fillId="0" borderId="64" xfId="0" applyNumberFormat="1" applyFont="1" applyBorder="1" applyAlignment="1" applyProtection="1">
      <alignment vertical="center"/>
      <protection/>
    </xf>
    <xf numFmtId="37" fontId="7" fillId="0" borderId="65" xfId="0" applyNumberFormat="1" applyFont="1" applyBorder="1" applyAlignment="1" applyProtection="1">
      <alignment vertical="center"/>
      <protection/>
    </xf>
    <xf numFmtId="37" fontId="7" fillId="0" borderId="64" xfId="0" applyNumberFormat="1" applyFont="1" applyFill="1" applyBorder="1" applyAlignment="1" applyProtection="1">
      <alignment vertical="center"/>
      <protection/>
    </xf>
    <xf numFmtId="37" fontId="7" fillId="0" borderId="65" xfId="0" applyNumberFormat="1" applyFont="1" applyFill="1" applyBorder="1" applyAlignment="1" applyProtection="1">
      <alignment vertical="center"/>
      <protection/>
    </xf>
    <xf numFmtId="37" fontId="4" fillId="0" borderId="66" xfId="0" applyNumberFormat="1" applyFont="1" applyBorder="1" applyAlignment="1" applyProtection="1">
      <alignment horizontal="right" vertical="center"/>
      <protection/>
    </xf>
    <xf numFmtId="37" fontId="4" fillId="0" borderId="67" xfId="0" applyNumberFormat="1" applyFont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/>
    </xf>
    <xf numFmtId="37" fontId="4" fillId="0" borderId="69" xfId="0" applyNumberFormat="1" applyFont="1" applyFill="1" applyBorder="1" applyAlignment="1" applyProtection="1">
      <alignment vertical="center"/>
      <protection/>
    </xf>
    <xf numFmtId="37" fontId="4" fillId="0" borderId="70" xfId="0" applyNumberFormat="1" applyFont="1" applyFill="1" applyBorder="1" applyAlignment="1" applyProtection="1">
      <alignment vertical="center"/>
      <protection/>
    </xf>
    <xf numFmtId="3" fontId="7" fillId="0" borderId="71" xfId="0" applyNumberFormat="1" applyFont="1" applyFill="1" applyBorder="1" applyAlignment="1" applyProtection="1">
      <alignment vertical="center"/>
      <protection/>
    </xf>
    <xf numFmtId="3" fontId="7" fillId="0" borderId="72" xfId="0" applyNumberFormat="1" applyFont="1" applyFill="1" applyBorder="1" applyAlignment="1" applyProtection="1">
      <alignment vertical="center"/>
      <protection/>
    </xf>
    <xf numFmtId="3" fontId="7" fillId="0" borderId="73" xfId="0" applyNumberFormat="1" applyFont="1" applyFill="1" applyBorder="1" applyAlignment="1" applyProtection="1">
      <alignment vertical="center"/>
      <protection/>
    </xf>
    <xf numFmtId="3" fontId="7" fillId="0" borderId="74" xfId="0" applyNumberFormat="1" applyFont="1" applyFill="1" applyBorder="1" applyAlignment="1" applyProtection="1">
      <alignment vertical="center"/>
      <protection/>
    </xf>
    <xf numFmtId="3" fontId="7" fillId="0" borderId="75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3" fontId="7" fillId="0" borderId="78" xfId="0" applyNumberFormat="1" applyFont="1" applyFill="1" applyBorder="1" applyAlignment="1" applyProtection="1">
      <alignment vertical="center"/>
      <protection/>
    </xf>
    <xf numFmtId="37" fontId="4" fillId="0" borderId="79" xfId="0" applyNumberFormat="1" applyFont="1" applyFill="1" applyBorder="1" applyAlignment="1" applyProtection="1">
      <alignment vertical="center"/>
      <protection/>
    </xf>
    <xf numFmtId="37" fontId="4" fillId="0" borderId="80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81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82" xfId="0" applyNumberFormat="1" applyFont="1" applyFill="1" applyBorder="1" applyAlignment="1" applyProtection="1">
      <alignment vertical="center"/>
      <protection/>
    </xf>
    <xf numFmtId="37" fontId="4" fillId="0" borderId="83" xfId="0" applyNumberFormat="1" applyFont="1" applyBorder="1" applyAlignment="1" applyProtection="1">
      <alignment vertical="center"/>
      <protection/>
    </xf>
    <xf numFmtId="37" fontId="4" fillId="0" borderId="80" xfId="0" applyNumberFormat="1" applyFont="1" applyBorder="1" applyAlignment="1" applyProtection="1">
      <alignment vertical="center"/>
      <protection/>
    </xf>
    <xf numFmtId="37" fontId="4" fillId="0" borderId="84" xfId="0" applyNumberFormat="1" applyFont="1" applyFill="1" applyBorder="1" applyAlignment="1" applyProtection="1">
      <alignment vertical="center"/>
      <protection/>
    </xf>
    <xf numFmtId="37" fontId="4" fillId="0" borderId="85" xfId="0" applyNumberFormat="1" applyFont="1" applyFill="1" applyBorder="1" applyAlignment="1" applyProtection="1">
      <alignment vertical="center"/>
      <protection/>
    </xf>
    <xf numFmtId="37" fontId="4" fillId="0" borderId="86" xfId="0" applyNumberFormat="1" applyFont="1" applyBorder="1" applyAlignment="1" applyProtection="1">
      <alignment vertical="center"/>
      <protection/>
    </xf>
    <xf numFmtId="3" fontId="7" fillId="0" borderId="87" xfId="0" applyNumberFormat="1" applyFont="1" applyFill="1" applyBorder="1" applyAlignment="1" applyProtection="1">
      <alignment vertical="center"/>
      <protection/>
    </xf>
    <xf numFmtId="3" fontId="7" fillId="0" borderId="88" xfId="0" applyNumberFormat="1" applyFont="1" applyFill="1" applyBorder="1" applyAlignment="1" applyProtection="1">
      <alignment vertical="center"/>
      <protection/>
    </xf>
    <xf numFmtId="3" fontId="7" fillId="0" borderId="89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90" xfId="0" applyNumberFormat="1" applyFont="1" applyFill="1" applyBorder="1" applyAlignment="1" applyProtection="1">
      <alignment vertical="center"/>
      <protection/>
    </xf>
    <xf numFmtId="3" fontId="7" fillId="0" borderId="91" xfId="0" applyNumberFormat="1" applyFont="1" applyFill="1" applyBorder="1" applyAlignment="1" applyProtection="1">
      <alignment vertical="center"/>
      <protection/>
    </xf>
    <xf numFmtId="3" fontId="7" fillId="0" borderId="92" xfId="0" applyNumberFormat="1" applyFont="1" applyFill="1" applyBorder="1" applyAlignment="1" applyProtection="1">
      <alignment vertical="center"/>
      <protection/>
    </xf>
    <xf numFmtId="3" fontId="7" fillId="0" borderId="93" xfId="0" applyNumberFormat="1" applyFont="1" applyFill="1" applyBorder="1" applyAlignment="1" applyProtection="1">
      <alignment vertical="center"/>
      <protection/>
    </xf>
    <xf numFmtId="0" fontId="4" fillId="0" borderId="94" xfId="0" applyFont="1" applyBorder="1" applyAlignment="1">
      <alignment vertical="center"/>
    </xf>
    <xf numFmtId="199" fontId="7" fillId="0" borderId="16" xfId="0" applyNumberFormat="1" applyFont="1" applyFill="1" applyBorder="1" applyAlignment="1" applyProtection="1">
      <alignment vertical="center"/>
      <protection/>
    </xf>
    <xf numFmtId="198" fontId="7" fillId="0" borderId="67" xfId="0" applyNumberFormat="1" applyFont="1" applyFill="1" applyBorder="1" applyAlignment="1" applyProtection="1">
      <alignment vertical="center"/>
      <protection/>
    </xf>
    <xf numFmtId="199" fontId="7" fillId="0" borderId="71" xfId="0" applyNumberFormat="1" applyFont="1" applyFill="1" applyBorder="1" applyAlignment="1" applyProtection="1">
      <alignment vertical="center"/>
      <protection/>
    </xf>
    <xf numFmtId="199" fontId="7" fillId="0" borderId="75" xfId="0" applyNumberFormat="1" applyFont="1" applyFill="1" applyBorder="1" applyAlignment="1" applyProtection="1">
      <alignment vertical="center"/>
      <protection/>
    </xf>
    <xf numFmtId="198" fontId="7" fillId="0" borderId="95" xfId="0" applyNumberFormat="1" applyFont="1" applyFill="1" applyBorder="1" applyAlignment="1" applyProtection="1">
      <alignment vertical="center"/>
      <protection/>
    </xf>
    <xf numFmtId="199" fontId="7" fillId="0" borderId="12" xfId="0" applyNumberFormat="1" applyFont="1" applyFill="1" applyBorder="1" applyAlignment="1" applyProtection="1">
      <alignment vertical="center"/>
      <protection/>
    </xf>
    <xf numFmtId="198" fontId="7" fillId="0" borderId="80" xfId="0" applyNumberFormat="1" applyFont="1" applyFill="1" applyBorder="1" applyAlignment="1" applyProtection="1">
      <alignment vertical="center"/>
      <protection/>
    </xf>
    <xf numFmtId="198" fontId="7" fillId="0" borderId="86" xfId="0" applyNumberFormat="1" applyFont="1" applyFill="1" applyBorder="1" applyAlignment="1" applyProtection="1">
      <alignment vertical="center"/>
      <protection/>
    </xf>
    <xf numFmtId="199" fontId="7" fillId="0" borderId="96" xfId="0" applyNumberFormat="1" applyFont="1" applyFill="1" applyBorder="1" applyAlignment="1" applyProtection="1">
      <alignment vertical="center"/>
      <protection/>
    </xf>
    <xf numFmtId="198" fontId="7" fillId="0" borderId="97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98" fontId="7" fillId="0" borderId="98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37" fontId="67" fillId="0" borderId="60" xfId="0" applyNumberFormat="1" applyFont="1" applyBorder="1" applyAlignment="1" applyProtection="1">
      <alignment vertical="center"/>
      <protection/>
    </xf>
    <xf numFmtId="37" fontId="67" fillId="0" borderId="61" xfId="0" applyNumberFormat="1" applyFont="1" applyBorder="1" applyAlignment="1" applyProtection="1">
      <alignment vertical="center"/>
      <protection/>
    </xf>
    <xf numFmtId="37" fontId="66" fillId="0" borderId="99" xfId="0" applyNumberFormat="1" applyFont="1" applyFill="1" applyBorder="1" applyAlignment="1" applyProtection="1">
      <alignment horizontal="center"/>
      <protection/>
    </xf>
    <xf numFmtId="37" fontId="66" fillId="0" borderId="100" xfId="0" applyNumberFormat="1" applyFont="1" applyFill="1" applyBorder="1" applyAlignment="1" applyProtection="1">
      <alignment horizontal="center"/>
      <protection/>
    </xf>
    <xf numFmtId="37" fontId="66" fillId="0" borderId="101" xfId="0" applyNumberFormat="1" applyFont="1" applyFill="1" applyBorder="1" applyAlignment="1" applyProtection="1">
      <alignment horizontal="center"/>
      <protection/>
    </xf>
    <xf numFmtId="37" fontId="67" fillId="0" borderId="60" xfId="0" applyNumberFormat="1" applyFont="1" applyFill="1" applyBorder="1" applyAlignment="1" applyProtection="1">
      <alignment vertical="center"/>
      <protection/>
    </xf>
    <xf numFmtId="37" fontId="67" fillId="0" borderId="61" xfId="0" applyNumberFormat="1" applyFont="1" applyFill="1" applyBorder="1" applyAlignment="1" applyProtection="1">
      <alignment vertical="center"/>
      <protection/>
    </xf>
    <xf numFmtId="37" fontId="66" fillId="0" borderId="0" xfId="0" applyNumberFormat="1" applyFont="1" applyFill="1" applyBorder="1" applyAlignment="1" applyProtection="1">
      <alignment horizontal="center"/>
      <protection/>
    </xf>
    <xf numFmtId="37" fontId="66" fillId="0" borderId="16" xfId="0" applyNumberFormat="1" applyFont="1" applyFill="1" applyBorder="1" applyAlignment="1" applyProtection="1">
      <alignment horizontal="center"/>
      <protection/>
    </xf>
    <xf numFmtId="37" fontId="68" fillId="0" borderId="67" xfId="0" applyNumberFormat="1" applyFont="1" applyFill="1" applyBorder="1" applyAlignment="1" applyProtection="1">
      <alignment horizontal="center"/>
      <protection/>
    </xf>
    <xf numFmtId="37" fontId="67" fillId="0" borderId="64" xfId="0" applyNumberFormat="1" applyFont="1" applyBorder="1" applyAlignment="1" applyProtection="1">
      <alignment vertical="center"/>
      <protection/>
    </xf>
    <xf numFmtId="37" fontId="67" fillId="0" borderId="65" xfId="0" applyNumberFormat="1" applyFont="1" applyBorder="1" applyAlignment="1" applyProtection="1">
      <alignment vertical="center"/>
      <protection/>
    </xf>
    <xf numFmtId="37" fontId="66" fillId="0" borderId="102" xfId="0" applyNumberFormat="1" applyFont="1" applyFill="1" applyBorder="1" applyAlignment="1" applyProtection="1">
      <alignment horizontal="right"/>
      <protection/>
    </xf>
    <xf numFmtId="37" fontId="66" fillId="0" borderId="103" xfId="0" applyNumberFormat="1" applyFont="1" applyFill="1" applyBorder="1" applyAlignment="1" applyProtection="1">
      <alignment horizontal="right"/>
      <protection/>
    </xf>
    <xf numFmtId="37" fontId="66" fillId="0" borderId="104" xfId="0" applyNumberFormat="1" applyFont="1" applyFill="1" applyBorder="1" applyAlignment="1" applyProtection="1">
      <alignment horizontal="right"/>
      <protection/>
    </xf>
    <xf numFmtId="37" fontId="67" fillId="0" borderId="64" xfId="0" applyNumberFormat="1" applyFont="1" applyFill="1" applyBorder="1" applyAlignment="1" applyProtection="1">
      <alignment vertical="center"/>
      <protection/>
    </xf>
    <xf numFmtId="37" fontId="67" fillId="0" borderId="6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 textRotation="180"/>
    </xf>
    <xf numFmtId="178" fontId="27" fillId="0" borderId="0" xfId="48" applyNumberFormat="1" applyFont="1" applyFill="1" applyBorder="1" applyAlignment="1" applyProtection="1">
      <alignment horizontal="left"/>
      <protection/>
    </xf>
    <xf numFmtId="37" fontId="4" fillId="0" borderId="66" xfId="0" applyNumberFormat="1" applyFont="1" applyBorder="1" applyAlignment="1" applyProtection="1">
      <alignment vertical="center"/>
      <protection/>
    </xf>
    <xf numFmtId="37" fontId="4" fillId="0" borderId="105" xfId="0" applyNumberFormat="1" applyFont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106" xfId="0" applyNumberFormat="1" applyFont="1" applyFill="1" applyBorder="1" applyAlignment="1" applyProtection="1">
      <alignment vertical="center"/>
      <protection/>
    </xf>
    <xf numFmtId="3" fontId="7" fillId="0" borderId="41" xfId="0" applyNumberFormat="1" applyFont="1" applyFill="1" applyBorder="1" applyAlignment="1" applyProtection="1">
      <alignment vertical="center"/>
      <protection/>
    </xf>
    <xf numFmtId="3" fontId="7" fillId="0" borderId="107" xfId="0" applyNumberFormat="1" applyFont="1" applyFill="1" applyBorder="1" applyAlignment="1" applyProtection="1">
      <alignment vertical="center"/>
      <protection/>
    </xf>
    <xf numFmtId="3" fontId="7" fillId="0" borderId="96" xfId="0" applyNumberFormat="1" applyFont="1" applyFill="1" applyBorder="1" applyAlignment="1" applyProtection="1">
      <alignment vertical="center"/>
      <protection/>
    </xf>
    <xf numFmtId="3" fontId="7" fillId="0" borderId="108" xfId="0" applyNumberFormat="1" applyFont="1" applyFill="1" applyBorder="1" applyAlignment="1" applyProtection="1">
      <alignment vertical="center"/>
      <protection/>
    </xf>
    <xf numFmtId="3" fontId="7" fillId="0" borderId="109" xfId="0" applyNumberFormat="1" applyFont="1" applyFill="1" applyBorder="1" applyAlignment="1" applyProtection="1">
      <alignment vertical="center"/>
      <protection/>
    </xf>
    <xf numFmtId="3" fontId="7" fillId="0" borderId="45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3" fontId="7" fillId="0" borderId="111" xfId="0" applyNumberFormat="1" applyFont="1" applyFill="1" applyBorder="1" applyAlignment="1" applyProtection="1">
      <alignment vertical="center"/>
      <protection/>
    </xf>
    <xf numFmtId="3" fontId="7" fillId="0" borderId="112" xfId="0" applyNumberFormat="1" applyFont="1" applyFill="1" applyBorder="1" applyAlignment="1" applyProtection="1">
      <alignment vertical="center"/>
      <protection/>
    </xf>
    <xf numFmtId="198" fontId="7" fillId="0" borderId="113" xfId="0" applyNumberFormat="1" applyFont="1" applyFill="1" applyBorder="1" applyAlignment="1" applyProtection="1">
      <alignment vertical="center"/>
      <protection/>
    </xf>
    <xf numFmtId="199" fontId="7" fillId="0" borderId="34" xfId="0" applyNumberFormat="1" applyFont="1" applyFill="1" applyBorder="1" applyAlignment="1" applyProtection="1">
      <alignment vertical="center"/>
      <protection/>
    </xf>
    <xf numFmtId="198" fontId="7" fillId="0" borderId="105" xfId="0" applyNumberFormat="1" applyFont="1" applyFill="1" applyBorder="1" applyAlignment="1" applyProtection="1">
      <alignment vertical="center"/>
      <protection/>
    </xf>
    <xf numFmtId="37" fontId="4" fillId="0" borderId="114" xfId="0" applyNumberFormat="1" applyFont="1" applyFill="1" applyBorder="1" applyAlignment="1" applyProtection="1">
      <alignment vertical="center"/>
      <protection/>
    </xf>
    <xf numFmtId="37" fontId="4" fillId="0" borderId="115" xfId="0" applyNumberFormat="1" applyFont="1" applyFill="1" applyBorder="1" applyAlignment="1" applyProtection="1">
      <alignment vertical="center"/>
      <protection/>
    </xf>
    <xf numFmtId="3" fontId="7" fillId="0" borderId="116" xfId="0" applyNumberFormat="1" applyFont="1" applyFill="1" applyBorder="1" applyAlignment="1" applyProtection="1">
      <alignment vertical="center"/>
      <protection/>
    </xf>
    <xf numFmtId="3" fontId="7" fillId="0" borderId="117" xfId="0" applyNumberFormat="1" applyFont="1" applyFill="1" applyBorder="1" applyAlignment="1" applyProtection="1">
      <alignment vertical="center"/>
      <protection/>
    </xf>
    <xf numFmtId="199" fontId="7" fillId="0" borderId="117" xfId="0" applyNumberFormat="1" applyFont="1" applyFill="1" applyBorder="1" applyAlignment="1" applyProtection="1">
      <alignment vertical="center"/>
      <protection/>
    </xf>
    <xf numFmtId="198" fontId="7" fillId="0" borderId="115" xfId="0" applyNumberFormat="1" applyFon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3" fontId="7" fillId="0" borderId="118" xfId="0" applyNumberFormat="1" applyFont="1" applyFill="1" applyBorder="1" applyAlignment="1" applyProtection="1">
      <alignment horizontal="right" vertical="center"/>
      <protection/>
    </xf>
    <xf numFmtId="3" fontId="7" fillId="0" borderId="119" xfId="0" applyNumberFormat="1" applyFont="1" applyFill="1" applyBorder="1" applyAlignment="1" applyProtection="1">
      <alignment horizontal="right" vertical="center"/>
      <protection/>
    </xf>
    <xf numFmtId="3" fontId="7" fillId="0" borderId="120" xfId="0" applyNumberFormat="1" applyFont="1" applyFill="1" applyBorder="1" applyAlignment="1" applyProtection="1">
      <alignment horizontal="right" vertical="center"/>
      <protection/>
    </xf>
    <xf numFmtId="3" fontId="7" fillId="0" borderId="121" xfId="0" applyNumberFormat="1" applyFont="1" applyFill="1" applyBorder="1" applyAlignment="1" applyProtection="1">
      <alignment horizontal="right" vertical="center"/>
      <protection/>
    </xf>
    <xf numFmtId="199" fontId="7" fillId="0" borderId="118" xfId="0" applyNumberFormat="1" applyFont="1" applyFill="1" applyBorder="1" applyAlignment="1" applyProtection="1">
      <alignment horizontal="right" vertical="center"/>
      <protection/>
    </xf>
    <xf numFmtId="37" fontId="7" fillId="0" borderId="100" xfId="0" applyNumberFormat="1" applyFont="1" applyFill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7" fillId="0" borderId="3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108" xfId="0" applyNumberFormat="1" applyFont="1" applyFill="1" applyBorder="1" applyAlignment="1" applyProtection="1">
      <alignment horizontal="center"/>
      <protection/>
    </xf>
    <xf numFmtId="37" fontId="7" fillId="0" borderId="103" xfId="0" applyNumberFormat="1" applyFont="1" applyFill="1" applyBorder="1" applyAlignment="1" applyProtection="1">
      <alignment horizontal="right"/>
      <protection/>
    </xf>
    <xf numFmtId="37" fontId="7" fillId="0" borderId="122" xfId="0" applyNumberFormat="1" applyFont="1" applyFill="1" applyBorder="1" applyAlignment="1" applyProtection="1">
      <alignment horizontal="right"/>
      <protection/>
    </xf>
    <xf numFmtId="37" fontId="7" fillId="0" borderId="102" xfId="0" applyNumberFormat="1" applyFont="1" applyFill="1" applyBorder="1" applyAlignment="1" applyProtection="1">
      <alignment horizontal="right"/>
      <protection/>
    </xf>
    <xf numFmtId="37" fontId="7" fillId="0" borderId="123" xfId="0" applyNumberFormat="1" applyFont="1" applyFill="1" applyBorder="1" applyAlignment="1" applyProtection="1">
      <alignment horizontal="center"/>
      <protection/>
    </xf>
    <xf numFmtId="37" fontId="7" fillId="0" borderId="66" xfId="0" applyNumberFormat="1" applyFont="1" applyBorder="1" applyAlignment="1" applyProtection="1">
      <alignment horizontal="right" vertical="center"/>
      <protection/>
    </xf>
    <xf numFmtId="37" fontId="7" fillId="0" borderId="67" xfId="0" applyNumberFormat="1" applyFont="1" applyBorder="1" applyAlignment="1" applyProtection="1">
      <alignment vertical="center"/>
      <protection/>
    </xf>
    <xf numFmtId="37" fontId="7" fillId="0" borderId="83" xfId="0" applyNumberFormat="1" applyFont="1" applyBorder="1" applyAlignment="1" applyProtection="1">
      <alignment vertical="center"/>
      <protection/>
    </xf>
    <xf numFmtId="37" fontId="7" fillId="0" borderId="80" xfId="0" applyNumberFormat="1" applyFont="1" applyBorder="1" applyAlignment="1" applyProtection="1">
      <alignment vertical="center"/>
      <protection/>
    </xf>
    <xf numFmtId="37" fontId="7" fillId="0" borderId="86" xfId="0" applyNumberFormat="1" applyFont="1" applyBorder="1" applyAlignment="1" applyProtection="1">
      <alignment vertical="center"/>
      <protection/>
    </xf>
    <xf numFmtId="37" fontId="7" fillId="0" borderId="105" xfId="0" applyNumberFormat="1" applyFont="1" applyBorder="1" applyAlignment="1" applyProtection="1">
      <alignment vertical="center"/>
      <protection/>
    </xf>
    <xf numFmtId="37" fontId="7" fillId="0" borderId="124" xfId="0" applyNumberFormat="1" applyFont="1" applyBorder="1" applyAlignment="1" applyProtection="1">
      <alignment vertical="center"/>
      <protection/>
    </xf>
    <xf numFmtId="37" fontId="7" fillId="0" borderId="125" xfId="0" applyNumberFormat="1" applyFont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horizontal="right" vertical="center"/>
      <protection/>
    </xf>
    <xf numFmtId="3" fontId="7" fillId="0" borderId="127" xfId="0" applyNumberFormat="1" applyFont="1" applyFill="1" applyBorder="1" applyAlignment="1" applyProtection="1">
      <alignment horizontal="right" vertical="center"/>
      <protection/>
    </xf>
    <xf numFmtId="37" fontId="7" fillId="0" borderId="128" xfId="0" applyNumberFormat="1" applyFont="1" applyFill="1" applyBorder="1" applyAlignment="1" applyProtection="1">
      <alignment horizontal="center"/>
      <protection/>
    </xf>
    <xf numFmtId="37" fontId="7" fillId="0" borderId="69" xfId="0" applyNumberFormat="1" applyFont="1" applyFill="1" applyBorder="1" applyAlignment="1" applyProtection="1">
      <alignment vertical="center"/>
      <protection/>
    </xf>
    <xf numFmtId="37" fontId="7" fillId="0" borderId="70" xfId="0" applyNumberFormat="1" applyFont="1" applyFill="1" applyBorder="1" applyAlignment="1" applyProtection="1">
      <alignment vertical="center"/>
      <protection/>
    </xf>
    <xf numFmtId="37" fontId="7" fillId="0" borderId="79" xfId="0" applyNumberFormat="1" applyFont="1" applyFill="1" applyBorder="1" applyAlignment="1" applyProtection="1">
      <alignment vertical="center"/>
      <protection/>
    </xf>
    <xf numFmtId="37" fontId="7" fillId="0" borderId="80" xfId="0" applyNumberFormat="1" applyFont="1" applyFill="1" applyBorder="1" applyAlignment="1" applyProtection="1">
      <alignment vertical="center"/>
      <protection/>
    </xf>
    <xf numFmtId="37" fontId="7" fillId="0" borderId="85" xfId="0" applyNumberFormat="1" applyFont="1" applyFill="1" applyBorder="1" applyAlignment="1" applyProtection="1">
      <alignment vertical="center"/>
      <protection/>
    </xf>
    <xf numFmtId="37" fontId="7" fillId="0" borderId="84" xfId="0" applyNumberFormat="1" applyFont="1" applyFill="1" applyBorder="1" applyAlignment="1" applyProtection="1">
      <alignment vertical="center"/>
      <protection/>
    </xf>
    <xf numFmtId="37" fontId="4" fillId="0" borderId="68" xfId="0" applyNumberFormat="1" applyFont="1" applyFill="1" applyBorder="1" applyAlignment="1" applyProtection="1">
      <alignment horizontal="center" vertical="center"/>
      <protection/>
    </xf>
    <xf numFmtId="37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198" fontId="7" fillId="0" borderId="67" xfId="0" applyNumberFormat="1" applyFont="1" applyFill="1" applyBorder="1" applyAlignment="1" applyProtection="1">
      <alignment horizontal="right" vertical="center"/>
      <protection/>
    </xf>
    <xf numFmtId="198" fontId="7" fillId="0" borderId="95" xfId="0" applyNumberFormat="1" applyFont="1" applyFill="1" applyBorder="1" applyAlignment="1" applyProtection="1">
      <alignment horizontal="right" vertical="center"/>
      <protection/>
    </xf>
    <xf numFmtId="198" fontId="7" fillId="0" borderId="80" xfId="0" applyNumberFormat="1" applyFont="1" applyFill="1" applyBorder="1" applyAlignment="1" applyProtection="1">
      <alignment horizontal="right" vertical="center"/>
      <protection/>
    </xf>
    <xf numFmtId="198" fontId="7" fillId="0" borderId="86" xfId="0" applyNumberFormat="1" applyFont="1" applyFill="1" applyBorder="1" applyAlignment="1" applyProtection="1">
      <alignment horizontal="right" vertical="center"/>
      <protection/>
    </xf>
    <xf numFmtId="198" fontId="7" fillId="0" borderId="105" xfId="0" applyNumberFormat="1" applyFont="1" applyFill="1" applyBorder="1" applyAlignment="1" applyProtection="1">
      <alignment horizontal="right" vertical="center"/>
      <protection/>
    </xf>
    <xf numFmtId="198" fontId="7" fillId="0" borderId="115" xfId="0" applyNumberFormat="1" applyFont="1" applyFill="1" applyBorder="1" applyAlignment="1" applyProtection="1">
      <alignment horizontal="right" vertical="center"/>
      <protection/>
    </xf>
    <xf numFmtId="198" fontId="7" fillId="0" borderId="98" xfId="0" applyNumberFormat="1" applyFont="1" applyFill="1" applyBorder="1" applyAlignment="1" applyProtection="1">
      <alignment horizontal="right" vertical="center"/>
      <protection/>
    </xf>
    <xf numFmtId="198" fontId="7" fillId="0" borderId="113" xfId="0" applyNumberFormat="1" applyFont="1" applyFill="1" applyBorder="1" applyAlignment="1" applyProtection="1">
      <alignment horizontal="right" vertical="center"/>
      <protection/>
    </xf>
    <xf numFmtId="198" fontId="7" fillId="0" borderId="97" xfId="0" applyNumberFormat="1" applyFont="1" applyFill="1" applyBorder="1" applyAlignment="1" applyProtection="1">
      <alignment horizontal="right" vertical="center"/>
      <protection/>
    </xf>
    <xf numFmtId="204" fontId="4" fillId="0" borderId="43" xfId="0" applyNumberFormat="1" applyFont="1" applyBorder="1" applyAlignment="1">
      <alignment vertical="center"/>
    </xf>
    <xf numFmtId="204" fontId="4" fillId="0" borderId="37" xfId="0" applyNumberFormat="1" applyFont="1" applyBorder="1" applyAlignment="1">
      <alignment vertical="center"/>
    </xf>
    <xf numFmtId="204" fontId="4" fillId="0" borderId="36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 textRotation="180"/>
    </xf>
    <xf numFmtId="0" fontId="4" fillId="0" borderId="130" xfId="0" applyFont="1" applyBorder="1" applyAlignment="1">
      <alignment horizontal="left" vertical="center" shrinkToFit="1"/>
    </xf>
    <xf numFmtId="199" fontId="4" fillId="0" borderId="131" xfId="0" applyNumberFormat="1" applyFont="1" applyBorder="1" applyAlignment="1">
      <alignment vertical="center"/>
    </xf>
    <xf numFmtId="0" fontId="4" fillId="0" borderId="130" xfId="0" applyFont="1" applyBorder="1" applyAlignment="1">
      <alignment horizontal="right" vertical="center"/>
    </xf>
    <xf numFmtId="199" fontId="4" fillId="0" borderId="132" xfId="0" applyNumberFormat="1" applyFont="1" applyBorder="1" applyAlignment="1">
      <alignment vertical="center"/>
    </xf>
    <xf numFmtId="199" fontId="4" fillId="0" borderId="133" xfId="0" applyNumberFormat="1" applyFont="1" applyBorder="1" applyAlignment="1">
      <alignment vertical="center"/>
    </xf>
    <xf numFmtId="199" fontId="4" fillId="0" borderId="134" xfId="0" applyNumberFormat="1" applyFont="1" applyBorder="1" applyAlignment="1">
      <alignment vertical="center"/>
    </xf>
    <xf numFmtId="198" fontId="4" fillId="0" borderId="131" xfId="0" applyNumberFormat="1" applyFont="1" applyBorder="1" applyAlignment="1">
      <alignment horizontal="right" vertical="center"/>
    </xf>
    <xf numFmtId="204" fontId="4" fillId="0" borderId="131" xfId="0" applyNumberFormat="1" applyFont="1" applyBorder="1" applyAlignment="1">
      <alignment vertical="center"/>
    </xf>
    <xf numFmtId="199" fontId="4" fillId="0" borderId="55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/>
    </xf>
    <xf numFmtId="0" fontId="4" fillId="0" borderId="131" xfId="0" applyFont="1" applyBorder="1" applyAlignment="1">
      <alignment horizontal="left" vertical="center" shrinkToFit="1"/>
    </xf>
    <xf numFmtId="0" fontId="4" fillId="0" borderId="130" xfId="0" applyFont="1" applyBorder="1" applyAlignment="1">
      <alignment vertical="center"/>
    </xf>
    <xf numFmtId="199" fontId="4" fillId="0" borderId="130" xfId="0" applyNumberFormat="1" applyFont="1" applyBorder="1" applyAlignment="1">
      <alignment vertical="center"/>
    </xf>
    <xf numFmtId="0" fontId="4" fillId="0" borderId="135" xfId="0" applyFont="1" applyBorder="1" applyAlignment="1">
      <alignment horizontal="left" vertical="center" shrinkToFit="1"/>
    </xf>
    <xf numFmtId="199" fontId="4" fillId="0" borderId="135" xfId="0" applyNumberFormat="1" applyFont="1" applyBorder="1" applyAlignment="1">
      <alignment vertical="center"/>
    </xf>
    <xf numFmtId="0" fontId="4" fillId="0" borderId="136" xfId="0" applyFont="1" applyBorder="1" applyAlignment="1">
      <alignment horizontal="right" vertical="center"/>
    </xf>
    <xf numFmtId="199" fontId="4" fillId="0" borderId="137" xfId="0" applyNumberFormat="1" applyFont="1" applyBorder="1" applyAlignment="1">
      <alignment vertical="center"/>
    </xf>
    <xf numFmtId="199" fontId="4" fillId="0" borderId="136" xfId="0" applyNumberFormat="1" applyFont="1" applyBorder="1" applyAlignment="1">
      <alignment vertical="center"/>
    </xf>
    <xf numFmtId="199" fontId="4" fillId="0" borderId="138" xfId="0" applyNumberFormat="1" applyFont="1" applyBorder="1" applyAlignment="1">
      <alignment horizontal="right" vertical="center"/>
    </xf>
    <xf numFmtId="199" fontId="4" fillId="0" borderId="138" xfId="0" applyNumberFormat="1" applyFont="1" applyBorder="1" applyAlignment="1">
      <alignment vertical="center"/>
    </xf>
    <xf numFmtId="198" fontId="4" fillId="0" borderId="135" xfId="0" applyNumberFormat="1" applyFont="1" applyBorder="1" applyAlignment="1">
      <alignment horizontal="right" vertical="center"/>
    </xf>
    <xf numFmtId="204" fontId="4" fillId="0" borderId="135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7" fontId="7" fillId="0" borderId="139" xfId="0" applyNumberFormat="1" applyFont="1" applyFill="1" applyBorder="1" applyAlignment="1" applyProtection="1">
      <alignment horizontal="center"/>
      <protection/>
    </xf>
    <xf numFmtId="37" fontId="7" fillId="0" borderId="140" xfId="0" applyNumberFormat="1" applyFont="1" applyFill="1" applyBorder="1" applyAlignment="1" applyProtection="1">
      <alignment horizontal="center"/>
      <protection/>
    </xf>
    <xf numFmtId="37" fontId="7" fillId="0" borderId="141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 horizontal="left" vertical="center" wrapText="1"/>
      <protection/>
    </xf>
    <xf numFmtId="37" fontId="7" fillId="0" borderId="142" xfId="0" applyNumberFormat="1" applyFont="1" applyFill="1" applyBorder="1" applyAlignment="1" applyProtection="1">
      <alignment horizontal="center" vertical="center"/>
      <protection/>
    </xf>
    <xf numFmtId="0" fontId="7" fillId="0" borderId="143" xfId="0" applyFont="1" applyFill="1" applyBorder="1" applyAlignment="1">
      <alignment horizontal="center" vertical="center"/>
    </xf>
    <xf numFmtId="37" fontId="7" fillId="0" borderId="144" xfId="0" applyNumberFormat="1" applyFont="1" applyFill="1" applyBorder="1" applyAlignment="1" applyProtection="1">
      <alignment horizontal="center" vertical="center"/>
      <protection/>
    </xf>
    <xf numFmtId="0" fontId="7" fillId="0" borderId="145" xfId="0" applyFont="1" applyFill="1" applyBorder="1" applyAlignment="1">
      <alignment horizontal="center" vertical="center"/>
    </xf>
    <xf numFmtId="37" fontId="7" fillId="0" borderId="146" xfId="0" applyNumberFormat="1" applyFont="1" applyBorder="1" applyAlignment="1" applyProtection="1">
      <alignment horizontal="center" vertical="center"/>
      <protection/>
    </xf>
    <xf numFmtId="0" fontId="7" fillId="0" borderId="147" xfId="0" applyFont="1" applyBorder="1" applyAlignment="1">
      <alignment horizontal="center" vertical="center"/>
    </xf>
    <xf numFmtId="37" fontId="7" fillId="0" borderId="66" xfId="0" applyNumberFormat="1" applyFont="1" applyBorder="1" applyAlignment="1" applyProtection="1">
      <alignment horizontal="center"/>
      <protection/>
    </xf>
    <xf numFmtId="37" fontId="7" fillId="0" borderId="148" xfId="0" applyNumberFormat="1" applyFont="1" applyBorder="1" applyAlignment="1" applyProtection="1">
      <alignment horizontal="center"/>
      <protection/>
    </xf>
    <xf numFmtId="37" fontId="7" fillId="0" borderId="66" xfId="0" applyNumberFormat="1" applyFont="1" applyFill="1" applyBorder="1" applyAlignment="1" applyProtection="1">
      <alignment horizontal="center"/>
      <protection/>
    </xf>
    <xf numFmtId="37" fontId="7" fillId="0" borderId="148" xfId="0" applyNumberFormat="1" applyFont="1" applyFill="1" applyBorder="1" applyAlignment="1" applyProtection="1">
      <alignment horizontal="center"/>
      <protection/>
    </xf>
    <xf numFmtId="37" fontId="7" fillId="0" borderId="142" xfId="0" applyNumberFormat="1" applyFont="1" applyBorder="1" applyAlignment="1" applyProtection="1">
      <alignment horizontal="center" vertical="center"/>
      <protection/>
    </xf>
    <xf numFmtId="0" fontId="7" fillId="0" borderId="143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textRotation="180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0" fillId="0" borderId="0" xfId="0" applyFont="1" applyAlignment="1">
      <alignment vertical="center" wrapText="1"/>
    </xf>
    <xf numFmtId="38" fontId="16" fillId="0" borderId="36" xfId="48" applyFont="1" applyBorder="1" applyAlignment="1">
      <alignment horizontal="center" vertical="center"/>
    </xf>
    <xf numFmtId="38" fontId="16" fillId="0" borderId="37" xfId="48" applyFont="1" applyBorder="1" applyAlignment="1">
      <alignment horizontal="center" vertical="center"/>
    </xf>
    <xf numFmtId="38" fontId="16" fillId="0" borderId="39" xfId="48" applyFont="1" applyBorder="1" applyAlignment="1">
      <alignment horizontal="center"/>
    </xf>
    <xf numFmtId="38" fontId="16" fillId="0" borderId="57" xfId="48" applyFont="1" applyBorder="1" applyAlignment="1">
      <alignment horizontal="center"/>
    </xf>
    <xf numFmtId="38" fontId="16" fillId="0" borderId="56" xfId="48" applyFont="1" applyBorder="1" applyAlignment="1">
      <alignment horizontal="center"/>
    </xf>
    <xf numFmtId="38" fontId="5" fillId="0" borderId="49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47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39" xfId="48" applyFont="1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 wrapText="1"/>
    </xf>
    <xf numFmtId="38" fontId="5" fillId="0" borderId="39" xfId="48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38" fontId="5" fillId="0" borderId="39" xfId="48" applyFont="1" applyBorder="1" applyAlignment="1">
      <alignment vertical="center"/>
    </xf>
    <xf numFmtId="38" fontId="5" fillId="0" borderId="56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8" fontId="5" fillId="0" borderId="47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38" fontId="5" fillId="0" borderId="49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18" fillId="0" borderId="0" xfId="48" applyFont="1" applyAlignment="1">
      <alignment vertical="center"/>
    </xf>
    <xf numFmtId="185" fontId="5" fillId="0" borderId="25" xfId="48" applyNumberFormat="1" applyFont="1" applyBorder="1" applyAlignment="1">
      <alignment horizontal="right" vertical="center"/>
    </xf>
    <xf numFmtId="38" fontId="5" fillId="0" borderId="35" xfId="48" applyFont="1" applyBorder="1" applyAlignment="1">
      <alignment horizontal="center" vertical="center"/>
    </xf>
    <xf numFmtId="38" fontId="5" fillId="0" borderId="48" xfId="48" applyFont="1" applyFill="1" applyBorder="1" applyAlignment="1">
      <alignment horizontal="distributed" vertical="center"/>
    </xf>
    <xf numFmtId="38" fontId="5" fillId="0" borderId="53" xfId="48" applyFont="1" applyFill="1" applyBorder="1" applyAlignment="1">
      <alignment horizontal="distributed" vertical="center"/>
    </xf>
    <xf numFmtId="37" fontId="4" fillId="0" borderId="146" xfId="0" applyNumberFormat="1" applyFont="1" applyBorder="1" applyAlignment="1" applyProtection="1">
      <alignment horizontal="center" vertical="center"/>
      <protection/>
    </xf>
    <xf numFmtId="0" fontId="4" fillId="0" borderId="147" xfId="0" applyFont="1" applyBorder="1" applyAlignment="1">
      <alignment horizontal="center" vertical="center"/>
    </xf>
    <xf numFmtId="0" fontId="70" fillId="0" borderId="0" xfId="0" applyFont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left" vertical="center"/>
      <protection/>
    </xf>
    <xf numFmtId="37" fontId="67" fillId="0" borderId="66" xfId="0" applyNumberFormat="1" applyFont="1" applyBorder="1" applyAlignment="1" applyProtection="1">
      <alignment horizontal="center" vertical="center"/>
      <protection/>
    </xf>
    <xf numFmtId="37" fontId="67" fillId="0" borderId="148" xfId="0" applyNumberFormat="1" applyFont="1" applyBorder="1" applyAlignment="1" applyProtection="1">
      <alignment horizontal="center" vertical="center"/>
      <protection/>
    </xf>
    <xf numFmtId="37" fontId="67" fillId="0" borderId="66" xfId="0" applyNumberFormat="1" applyFont="1" applyFill="1" applyBorder="1" applyAlignment="1" applyProtection="1">
      <alignment horizontal="center" vertical="center"/>
      <protection/>
    </xf>
    <xf numFmtId="37" fontId="67" fillId="0" borderId="148" xfId="0" applyNumberFormat="1" applyFont="1" applyFill="1" applyBorder="1" applyAlignment="1" applyProtection="1">
      <alignment horizontal="center" vertical="center"/>
      <protection/>
    </xf>
    <xf numFmtId="37" fontId="4" fillId="0" borderId="142" xfId="0" applyNumberFormat="1" applyFont="1" applyBorder="1" applyAlignment="1" applyProtection="1">
      <alignment horizontal="center" vertical="center"/>
      <protection/>
    </xf>
    <xf numFmtId="0" fontId="4" fillId="0" borderId="143" xfId="0" applyFont="1" applyBorder="1" applyAlignment="1">
      <alignment horizontal="center" vertical="center"/>
    </xf>
    <xf numFmtId="37" fontId="4" fillId="0" borderId="142" xfId="0" applyNumberFormat="1" applyFont="1" applyFill="1" applyBorder="1" applyAlignment="1" applyProtection="1">
      <alignment horizontal="center" vertical="center"/>
      <protection/>
    </xf>
    <xf numFmtId="0" fontId="4" fillId="0" borderId="143" xfId="0" applyFont="1" applyFill="1" applyBorder="1" applyAlignment="1">
      <alignment horizontal="center" vertical="center"/>
    </xf>
    <xf numFmtId="37" fontId="4" fillId="0" borderId="144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/>
    </xf>
    <xf numFmtId="178" fontId="27" fillId="0" borderId="0" xfId="48" applyNumberFormat="1" applyFont="1" applyFill="1" applyBorder="1" applyAlignment="1" applyProtection="1">
      <alignment horizontal="left" vertical="center"/>
      <protection/>
    </xf>
    <xf numFmtId="178" fontId="27" fillId="0" borderId="0" xfId="48" applyNumberFormat="1" applyFont="1" applyFill="1" applyBorder="1" applyAlignment="1" applyProtection="1">
      <alignment horizontal="right" vertical="center"/>
      <protection/>
    </xf>
    <xf numFmtId="0" fontId="70" fillId="0" borderId="0" xfId="0" applyFont="1" applyFill="1" applyAlignment="1" applyProtection="1">
      <alignment horizontal="left" vertical="center" wrapText="1"/>
      <protection/>
    </xf>
    <xf numFmtId="178" fontId="27" fillId="0" borderId="25" xfId="48" applyNumberFormat="1" applyFont="1" applyFill="1" applyBorder="1" applyAlignment="1" applyProtection="1">
      <alignment horizontal="left" vertical="center"/>
      <protection/>
    </xf>
    <xf numFmtId="178" fontId="27" fillId="0" borderId="25" xfId="48" applyNumberFormat="1" applyFont="1" applyFill="1" applyBorder="1" applyAlignment="1" applyProtection="1">
      <alignment horizontal="right" vertical="center"/>
      <protection/>
    </xf>
    <xf numFmtId="178" fontId="27" fillId="0" borderId="0" xfId="48" applyNumberFormat="1" applyFont="1" applyFill="1" applyBorder="1" applyAlignment="1" applyProtection="1">
      <alignment horizontal="center" vertical="center"/>
      <protection/>
    </xf>
    <xf numFmtId="178" fontId="22" fillId="0" borderId="0" xfId="48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5" zoomScaleNormal="60" zoomScaleSheetLayoutView="65" zoomScalePageLayoutView="0" workbookViewId="0" topLeftCell="A1">
      <selection activeCell="G11" sqref="G11"/>
    </sheetView>
  </sheetViews>
  <sheetFormatPr defaultColWidth="10.59765625" defaultRowHeight="15"/>
  <cols>
    <col min="1" max="1" width="5.59765625" style="50" customWidth="1"/>
    <col min="2" max="2" width="2.09765625" style="60" customWidth="1"/>
    <col min="3" max="3" width="15.69921875" style="50" customWidth="1"/>
    <col min="4" max="4" width="1.59765625" style="50" customWidth="1"/>
    <col min="5" max="7" width="18.69921875" style="50" customWidth="1"/>
    <col min="8" max="8" width="18.09765625" style="50" customWidth="1"/>
    <col min="9" max="9" width="3.59765625" style="50" customWidth="1"/>
    <col min="10" max="10" width="5.59765625" style="50" customWidth="1"/>
    <col min="11" max="11" width="2.09765625" style="50" customWidth="1"/>
    <col min="12" max="12" width="15.69921875" style="50" customWidth="1"/>
    <col min="13" max="13" width="1.59765625" style="50" customWidth="1"/>
    <col min="14" max="16" width="18.69921875" style="50" customWidth="1"/>
    <col min="17" max="17" width="18.09765625" style="50" customWidth="1"/>
    <col min="18" max="16384" width="10.59765625" style="50" customWidth="1"/>
  </cols>
  <sheetData>
    <row r="1" spans="1:10" ht="36" customHeight="1">
      <c r="A1" s="238" t="s">
        <v>307</v>
      </c>
      <c r="B1" s="59"/>
      <c r="C1" s="237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297</v>
      </c>
      <c r="B2" s="63"/>
      <c r="C2" s="63"/>
      <c r="D2" s="63"/>
      <c r="E2" s="63"/>
      <c r="F2" s="63"/>
      <c r="G2" s="63"/>
      <c r="H2" s="63"/>
      <c r="I2" s="61"/>
      <c r="J2" s="49"/>
      <c r="P2" s="461" t="s">
        <v>113</v>
      </c>
      <c r="Q2" s="462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63"/>
      <c r="Q3" s="463"/>
    </row>
    <row r="4" spans="1:17" ht="21" customHeight="1">
      <c r="A4" s="467" t="s">
        <v>285</v>
      </c>
      <c r="B4" s="79"/>
      <c r="C4" s="464" t="s">
        <v>0</v>
      </c>
      <c r="D4" s="80"/>
      <c r="E4" s="81" t="s">
        <v>306</v>
      </c>
      <c r="F4" s="81" t="s">
        <v>300</v>
      </c>
      <c r="G4" s="82" t="s">
        <v>85</v>
      </c>
      <c r="H4" s="83" t="s">
        <v>86</v>
      </c>
      <c r="I4" s="84"/>
      <c r="J4" s="467" t="s">
        <v>285</v>
      </c>
      <c r="K4" s="79"/>
      <c r="L4" s="464" t="s">
        <v>0</v>
      </c>
      <c r="M4" s="80"/>
      <c r="N4" s="81" t="s">
        <v>306</v>
      </c>
      <c r="O4" s="81" t="s">
        <v>300</v>
      </c>
      <c r="P4" s="82" t="s">
        <v>85</v>
      </c>
      <c r="Q4" s="81" t="s">
        <v>86</v>
      </c>
    </row>
    <row r="5" spans="1:17" ht="21" customHeight="1">
      <c r="A5" s="468"/>
      <c r="B5" s="85"/>
      <c r="C5" s="465"/>
      <c r="D5" s="86"/>
      <c r="E5" s="87" t="s">
        <v>112</v>
      </c>
      <c r="F5" s="87" t="s">
        <v>112</v>
      </c>
      <c r="G5" s="88" t="s">
        <v>87</v>
      </c>
      <c r="H5" s="89" t="s">
        <v>272</v>
      </c>
      <c r="I5" s="84"/>
      <c r="J5" s="468"/>
      <c r="K5" s="85"/>
      <c r="L5" s="465"/>
      <c r="M5" s="86"/>
      <c r="N5" s="87" t="s">
        <v>112</v>
      </c>
      <c r="O5" s="87" t="s">
        <v>112</v>
      </c>
      <c r="P5" s="88" t="s">
        <v>87</v>
      </c>
      <c r="Q5" s="87" t="s">
        <v>88</v>
      </c>
    </row>
    <row r="6" spans="1:17" ht="20.25" customHeight="1">
      <c r="A6" s="468"/>
      <c r="B6" s="85"/>
      <c r="C6" s="465"/>
      <c r="D6" s="90"/>
      <c r="E6" s="97" t="s">
        <v>305</v>
      </c>
      <c r="F6" s="97" t="s">
        <v>305</v>
      </c>
      <c r="G6" s="88"/>
      <c r="H6" s="89"/>
      <c r="I6" s="84"/>
      <c r="J6" s="468"/>
      <c r="K6" s="85"/>
      <c r="L6" s="465"/>
      <c r="M6" s="86"/>
      <c r="N6" s="97" t="s">
        <v>305</v>
      </c>
      <c r="O6" s="97" t="s">
        <v>305</v>
      </c>
      <c r="P6" s="88"/>
      <c r="Q6" s="87"/>
    </row>
    <row r="7" spans="1:17" ht="21">
      <c r="A7" s="469"/>
      <c r="B7" s="91"/>
      <c r="C7" s="466"/>
      <c r="D7" s="92"/>
      <c r="E7" s="93" t="s">
        <v>1</v>
      </c>
      <c r="F7" s="94" t="s">
        <v>105</v>
      </c>
      <c r="G7" s="94" t="s">
        <v>89</v>
      </c>
      <c r="H7" s="95" t="s">
        <v>90</v>
      </c>
      <c r="I7" s="96"/>
      <c r="J7" s="469"/>
      <c r="K7" s="91"/>
      <c r="L7" s="466"/>
      <c r="M7" s="92"/>
      <c r="N7" s="93" t="s">
        <v>1</v>
      </c>
      <c r="O7" s="94" t="s">
        <v>105</v>
      </c>
      <c r="P7" s="94" t="s">
        <v>89</v>
      </c>
      <c r="Q7" s="93" t="s">
        <v>90</v>
      </c>
    </row>
    <row r="8" spans="1:17" ht="40.5" customHeight="1">
      <c r="A8" s="98">
        <v>1</v>
      </c>
      <c r="B8" s="89" t="s">
        <v>243</v>
      </c>
      <c r="C8" s="99" t="s">
        <v>91</v>
      </c>
      <c r="D8" s="99"/>
      <c r="E8" s="100">
        <v>5656773</v>
      </c>
      <c r="F8" s="101">
        <v>3563404</v>
      </c>
      <c r="G8" s="102">
        <f>E8-F8</f>
        <v>2093369</v>
      </c>
      <c r="H8" s="103">
        <f>IF(F8=0,IF(E8=0,"－　","皆増　"),IF(E8=0,"皆減　",ROUND(G8/F8*100,1)))</f>
        <v>58.7</v>
      </c>
      <c r="I8" s="104"/>
      <c r="J8" s="105">
        <v>41</v>
      </c>
      <c r="K8" s="106"/>
      <c r="L8" s="107" t="s">
        <v>40</v>
      </c>
      <c r="M8" s="107"/>
      <c r="N8" s="101">
        <v>961371</v>
      </c>
      <c r="O8" s="101">
        <v>834726</v>
      </c>
      <c r="P8" s="108">
        <f aca="true" t="shared" si="0" ref="P8:P31">N8-O8</f>
        <v>126645</v>
      </c>
      <c r="Q8" s="109">
        <f aca="true" t="shared" si="1" ref="Q8:Q31">IF(O8=0,IF(N8=0,"－　","皆増　"),IF(N8=0,"皆減　",ROUND(P8/O8*100,1)))</f>
        <v>15.2</v>
      </c>
    </row>
    <row r="9" spans="1:17" ht="40.5" customHeight="1">
      <c r="A9" s="98">
        <v>2</v>
      </c>
      <c r="B9" s="106"/>
      <c r="C9" s="107" t="s">
        <v>2</v>
      </c>
      <c r="D9" s="107"/>
      <c r="E9" s="101">
        <v>2111259</v>
      </c>
      <c r="F9" s="110">
        <v>1773937</v>
      </c>
      <c r="G9" s="111">
        <f aca="true" t="shared" si="2" ref="G9:G46">E9-F9</f>
        <v>337322</v>
      </c>
      <c r="H9" s="112">
        <f>IF(F9=0,IF(E9=0,"－　","皆増　"),IF(E9=0,"皆減　",ROUND(G9/F9*100,1)))</f>
        <v>19</v>
      </c>
      <c r="I9" s="104"/>
      <c r="J9" s="113">
        <v>42</v>
      </c>
      <c r="K9" s="114"/>
      <c r="L9" s="92" t="s">
        <v>43</v>
      </c>
      <c r="M9" s="92"/>
      <c r="N9" s="101">
        <v>0</v>
      </c>
      <c r="O9" s="101">
        <v>0</v>
      </c>
      <c r="P9" s="108">
        <f t="shared" si="0"/>
        <v>0</v>
      </c>
      <c r="Q9" s="109" t="str">
        <f t="shared" si="1"/>
        <v>－　</v>
      </c>
    </row>
    <row r="10" spans="1:17" ht="40.5" customHeight="1">
      <c r="A10" s="98">
        <v>3</v>
      </c>
      <c r="B10" s="106" t="s">
        <v>243</v>
      </c>
      <c r="C10" s="107" t="s">
        <v>3</v>
      </c>
      <c r="D10" s="107"/>
      <c r="E10" s="101">
        <v>5946760</v>
      </c>
      <c r="F10" s="110">
        <v>5375140</v>
      </c>
      <c r="G10" s="108">
        <f t="shared" si="2"/>
        <v>571620</v>
      </c>
      <c r="H10" s="103">
        <f aca="true" t="shared" si="3" ref="H10:H48">IF(F10=0,IF(E10=0,"－　","皆増　"),IF(E10=0,"皆減　",ROUND(G10/F10*100,1)))</f>
        <v>10.6</v>
      </c>
      <c r="I10" s="104"/>
      <c r="J10" s="113">
        <v>43</v>
      </c>
      <c r="K10" s="114"/>
      <c r="L10" s="92" t="s">
        <v>44</v>
      </c>
      <c r="M10" s="92"/>
      <c r="N10" s="101">
        <v>1803237</v>
      </c>
      <c r="O10" s="101">
        <v>1640390</v>
      </c>
      <c r="P10" s="108">
        <f t="shared" si="0"/>
        <v>162847</v>
      </c>
      <c r="Q10" s="109">
        <f t="shared" si="1"/>
        <v>9.9</v>
      </c>
    </row>
    <row r="11" spans="1:17" ht="40.5" customHeight="1">
      <c r="A11" s="98">
        <v>4</v>
      </c>
      <c r="B11" s="114"/>
      <c r="C11" s="92" t="s">
        <v>4</v>
      </c>
      <c r="D11" s="92"/>
      <c r="E11" s="101">
        <v>2743809</v>
      </c>
      <c r="F11" s="110">
        <v>1652500</v>
      </c>
      <c r="G11" s="108">
        <f t="shared" si="2"/>
        <v>1091309</v>
      </c>
      <c r="H11" s="103">
        <f t="shared" si="3"/>
        <v>66</v>
      </c>
      <c r="I11" s="104"/>
      <c r="J11" s="113">
        <v>44</v>
      </c>
      <c r="K11" s="114"/>
      <c r="L11" s="92" t="s">
        <v>45</v>
      </c>
      <c r="M11" s="92"/>
      <c r="N11" s="101">
        <v>1023979</v>
      </c>
      <c r="O11" s="101">
        <v>969835</v>
      </c>
      <c r="P11" s="108">
        <f t="shared" si="0"/>
        <v>54144</v>
      </c>
      <c r="Q11" s="109">
        <f t="shared" si="1"/>
        <v>5.6</v>
      </c>
    </row>
    <row r="12" spans="1:17" ht="40.5" customHeight="1">
      <c r="A12" s="98">
        <v>5</v>
      </c>
      <c r="B12" s="114" t="s">
        <v>243</v>
      </c>
      <c r="C12" s="92" t="s">
        <v>5</v>
      </c>
      <c r="D12" s="92"/>
      <c r="E12" s="101">
        <v>4109105</v>
      </c>
      <c r="F12" s="110">
        <v>3991266</v>
      </c>
      <c r="G12" s="108">
        <f t="shared" si="2"/>
        <v>117839</v>
      </c>
      <c r="H12" s="103">
        <f t="shared" si="3"/>
        <v>3</v>
      </c>
      <c r="I12" s="104"/>
      <c r="J12" s="113">
        <v>45</v>
      </c>
      <c r="K12" s="114"/>
      <c r="L12" s="92" t="s">
        <v>46</v>
      </c>
      <c r="M12" s="92"/>
      <c r="N12" s="101">
        <v>305036</v>
      </c>
      <c r="O12" s="101">
        <v>359169</v>
      </c>
      <c r="P12" s="108">
        <f t="shared" si="0"/>
        <v>-54133</v>
      </c>
      <c r="Q12" s="109">
        <f t="shared" si="1"/>
        <v>-15.1</v>
      </c>
    </row>
    <row r="13" spans="1:17" ht="40.5" customHeight="1">
      <c r="A13" s="98">
        <v>6</v>
      </c>
      <c r="B13" s="114" t="s">
        <v>243</v>
      </c>
      <c r="C13" s="92" t="s">
        <v>6</v>
      </c>
      <c r="D13" s="92"/>
      <c r="E13" s="100">
        <v>6542844</v>
      </c>
      <c r="F13" s="110">
        <v>6151560</v>
      </c>
      <c r="G13" s="108">
        <f t="shared" si="2"/>
        <v>391284</v>
      </c>
      <c r="H13" s="103">
        <f t="shared" si="3"/>
        <v>6.4</v>
      </c>
      <c r="I13" s="104"/>
      <c r="J13" s="113">
        <v>46</v>
      </c>
      <c r="K13" s="106"/>
      <c r="L13" s="107" t="s">
        <v>47</v>
      </c>
      <c r="M13" s="107"/>
      <c r="N13" s="101">
        <v>707398</v>
      </c>
      <c r="O13" s="101">
        <v>660626</v>
      </c>
      <c r="P13" s="108">
        <f t="shared" si="0"/>
        <v>46772</v>
      </c>
      <c r="Q13" s="109">
        <f t="shared" si="1"/>
        <v>7.1</v>
      </c>
    </row>
    <row r="14" spans="1:17" ht="40.5" customHeight="1">
      <c r="A14" s="98">
        <v>7</v>
      </c>
      <c r="B14" s="114"/>
      <c r="C14" s="92" t="s">
        <v>7</v>
      </c>
      <c r="D14" s="92"/>
      <c r="E14" s="100">
        <v>1867108</v>
      </c>
      <c r="F14" s="110">
        <v>1262700</v>
      </c>
      <c r="G14" s="108">
        <f t="shared" si="2"/>
        <v>604408</v>
      </c>
      <c r="H14" s="103">
        <f t="shared" si="3"/>
        <v>47.9</v>
      </c>
      <c r="I14" s="104"/>
      <c r="J14" s="113">
        <v>47</v>
      </c>
      <c r="K14" s="114"/>
      <c r="L14" s="92" t="s">
        <v>48</v>
      </c>
      <c r="M14" s="92"/>
      <c r="N14" s="101">
        <v>1459225</v>
      </c>
      <c r="O14" s="101">
        <v>1461203</v>
      </c>
      <c r="P14" s="108">
        <f t="shared" si="0"/>
        <v>-1978</v>
      </c>
      <c r="Q14" s="109">
        <f t="shared" si="1"/>
        <v>-0.1</v>
      </c>
    </row>
    <row r="15" spans="1:17" ht="40.5" customHeight="1">
      <c r="A15" s="98">
        <v>8</v>
      </c>
      <c r="B15" s="114" t="s">
        <v>243</v>
      </c>
      <c r="C15" s="107" t="s">
        <v>8</v>
      </c>
      <c r="D15" s="107"/>
      <c r="E15" s="100">
        <v>3051513</v>
      </c>
      <c r="F15" s="110">
        <v>2812086</v>
      </c>
      <c r="G15" s="108">
        <f t="shared" si="2"/>
        <v>239427</v>
      </c>
      <c r="H15" s="103">
        <f t="shared" si="3"/>
        <v>8.5</v>
      </c>
      <c r="I15" s="104"/>
      <c r="J15" s="105">
        <v>48</v>
      </c>
      <c r="K15" s="114"/>
      <c r="L15" s="92" t="s">
        <v>51</v>
      </c>
      <c r="M15" s="92"/>
      <c r="N15" s="101">
        <v>1129829</v>
      </c>
      <c r="O15" s="101">
        <v>1104306</v>
      </c>
      <c r="P15" s="108">
        <f t="shared" si="0"/>
        <v>25523</v>
      </c>
      <c r="Q15" s="109">
        <f t="shared" si="1"/>
        <v>2.3</v>
      </c>
    </row>
    <row r="16" spans="1:17" ht="40.5" customHeight="1">
      <c r="A16" s="98">
        <v>9</v>
      </c>
      <c r="B16" s="114" t="s">
        <v>243</v>
      </c>
      <c r="C16" s="92" t="s">
        <v>9</v>
      </c>
      <c r="D16" s="92"/>
      <c r="E16" s="101">
        <v>6383693</v>
      </c>
      <c r="F16" s="110">
        <v>6200798</v>
      </c>
      <c r="G16" s="108">
        <f t="shared" si="2"/>
        <v>182895</v>
      </c>
      <c r="H16" s="103">
        <f t="shared" si="3"/>
        <v>2.9</v>
      </c>
      <c r="I16" s="104"/>
      <c r="J16" s="113">
        <v>49</v>
      </c>
      <c r="K16" s="114"/>
      <c r="L16" s="92" t="s">
        <v>52</v>
      </c>
      <c r="M16" s="92"/>
      <c r="N16" s="101">
        <v>1369465</v>
      </c>
      <c r="O16" s="101">
        <v>1364699</v>
      </c>
      <c r="P16" s="108">
        <f t="shared" si="0"/>
        <v>4766</v>
      </c>
      <c r="Q16" s="109">
        <f t="shared" si="1"/>
        <v>0.3</v>
      </c>
    </row>
    <row r="17" spans="1:17" ht="40.5" customHeight="1">
      <c r="A17" s="98">
        <v>10</v>
      </c>
      <c r="B17" s="114" t="s">
        <v>243</v>
      </c>
      <c r="C17" s="92" t="s">
        <v>10</v>
      </c>
      <c r="D17" s="92"/>
      <c r="E17" s="101">
        <v>3798265</v>
      </c>
      <c r="F17" s="110">
        <v>3644506</v>
      </c>
      <c r="G17" s="108">
        <f t="shared" si="2"/>
        <v>153759</v>
      </c>
      <c r="H17" s="103">
        <f t="shared" si="3"/>
        <v>4.2</v>
      </c>
      <c r="I17" s="104"/>
      <c r="J17" s="113">
        <v>50</v>
      </c>
      <c r="K17" s="106"/>
      <c r="L17" s="107" t="s">
        <v>53</v>
      </c>
      <c r="M17" s="107"/>
      <c r="N17" s="101">
        <v>1012340</v>
      </c>
      <c r="O17" s="101">
        <v>970273</v>
      </c>
      <c r="P17" s="108">
        <f t="shared" si="0"/>
        <v>42067</v>
      </c>
      <c r="Q17" s="109">
        <f t="shared" si="1"/>
        <v>4.3</v>
      </c>
    </row>
    <row r="18" spans="1:17" ht="40.5" customHeight="1">
      <c r="A18" s="98">
        <v>11</v>
      </c>
      <c r="B18" s="114"/>
      <c r="C18" s="92" t="s">
        <v>11</v>
      </c>
      <c r="D18" s="92"/>
      <c r="E18" s="101">
        <v>1786478</v>
      </c>
      <c r="F18" s="110">
        <v>1976890</v>
      </c>
      <c r="G18" s="108">
        <f t="shared" si="2"/>
        <v>-190412</v>
      </c>
      <c r="H18" s="103">
        <f t="shared" si="3"/>
        <v>-9.6</v>
      </c>
      <c r="I18" s="104"/>
      <c r="J18" s="113">
        <v>51</v>
      </c>
      <c r="K18" s="114" t="s">
        <v>243</v>
      </c>
      <c r="L18" s="92" t="s">
        <v>215</v>
      </c>
      <c r="M18" s="92"/>
      <c r="N18" s="101">
        <v>1658184</v>
      </c>
      <c r="O18" s="101">
        <v>1554458</v>
      </c>
      <c r="P18" s="108">
        <f t="shared" si="0"/>
        <v>103726</v>
      </c>
      <c r="Q18" s="109">
        <f t="shared" si="1"/>
        <v>6.7</v>
      </c>
    </row>
    <row r="19" spans="1:17" ht="40.5" customHeight="1">
      <c r="A19" s="98">
        <v>12</v>
      </c>
      <c r="B19" s="114" t="s">
        <v>243</v>
      </c>
      <c r="C19" s="92" t="s">
        <v>12</v>
      </c>
      <c r="D19" s="92"/>
      <c r="E19" s="101">
        <v>7749598</v>
      </c>
      <c r="F19" s="110">
        <v>7422957</v>
      </c>
      <c r="G19" s="108">
        <f t="shared" si="2"/>
        <v>326641</v>
      </c>
      <c r="H19" s="103">
        <f t="shared" si="3"/>
        <v>4.4</v>
      </c>
      <c r="I19" s="104"/>
      <c r="J19" s="113">
        <v>52</v>
      </c>
      <c r="K19" s="106"/>
      <c r="L19" s="107" t="s">
        <v>54</v>
      </c>
      <c r="M19" s="107"/>
      <c r="N19" s="101">
        <v>814800</v>
      </c>
      <c r="O19" s="101">
        <v>724964</v>
      </c>
      <c r="P19" s="108">
        <f t="shared" si="0"/>
        <v>89836</v>
      </c>
      <c r="Q19" s="109">
        <f t="shared" si="1"/>
        <v>12.4</v>
      </c>
    </row>
    <row r="20" spans="1:17" ht="40.5" customHeight="1">
      <c r="A20" s="98">
        <v>13</v>
      </c>
      <c r="B20" s="114"/>
      <c r="C20" s="92" t="s">
        <v>13</v>
      </c>
      <c r="D20" s="92"/>
      <c r="E20" s="101">
        <v>1975487</v>
      </c>
      <c r="F20" s="110">
        <v>1749123</v>
      </c>
      <c r="G20" s="108">
        <f t="shared" si="2"/>
        <v>226364</v>
      </c>
      <c r="H20" s="103">
        <f t="shared" si="3"/>
        <v>12.9</v>
      </c>
      <c r="I20" s="104"/>
      <c r="J20" s="113">
        <v>53</v>
      </c>
      <c r="K20" s="114"/>
      <c r="L20" s="92" t="s">
        <v>55</v>
      </c>
      <c r="M20" s="92"/>
      <c r="N20" s="101">
        <v>1356647</v>
      </c>
      <c r="O20" s="101">
        <v>1286258</v>
      </c>
      <c r="P20" s="108">
        <f t="shared" si="0"/>
        <v>70389</v>
      </c>
      <c r="Q20" s="109">
        <f t="shared" si="1"/>
        <v>5.5</v>
      </c>
    </row>
    <row r="21" spans="1:17" ht="40.5" customHeight="1">
      <c r="A21" s="98">
        <v>14</v>
      </c>
      <c r="B21" s="114"/>
      <c r="C21" s="92" t="s">
        <v>14</v>
      </c>
      <c r="D21" s="92"/>
      <c r="E21" s="101">
        <v>2075251</v>
      </c>
      <c r="F21" s="110">
        <v>1916933</v>
      </c>
      <c r="G21" s="108">
        <f t="shared" si="2"/>
        <v>158318</v>
      </c>
      <c r="H21" s="103">
        <f t="shared" si="3"/>
        <v>8.3</v>
      </c>
      <c r="I21" s="104"/>
      <c r="J21" s="113">
        <v>54</v>
      </c>
      <c r="K21" s="114"/>
      <c r="L21" s="92" t="s">
        <v>56</v>
      </c>
      <c r="M21" s="92"/>
      <c r="N21" s="101">
        <v>1026078</v>
      </c>
      <c r="O21" s="101">
        <v>941359</v>
      </c>
      <c r="P21" s="108">
        <f t="shared" si="0"/>
        <v>84719</v>
      </c>
      <c r="Q21" s="109">
        <f t="shared" si="1"/>
        <v>9</v>
      </c>
    </row>
    <row r="22" spans="1:17" ht="40.5" customHeight="1">
      <c r="A22" s="98">
        <v>15</v>
      </c>
      <c r="B22" s="114" t="s">
        <v>243</v>
      </c>
      <c r="C22" s="92" t="s">
        <v>15</v>
      </c>
      <c r="D22" s="92"/>
      <c r="E22" s="101">
        <v>5248337</v>
      </c>
      <c r="F22" s="110">
        <v>4809395</v>
      </c>
      <c r="G22" s="108">
        <f t="shared" si="2"/>
        <v>438942</v>
      </c>
      <c r="H22" s="103">
        <f t="shared" si="3"/>
        <v>9.1</v>
      </c>
      <c r="I22" s="104"/>
      <c r="J22" s="105">
        <v>55</v>
      </c>
      <c r="K22" s="114" t="s">
        <v>243</v>
      </c>
      <c r="L22" s="92" t="s">
        <v>57</v>
      </c>
      <c r="M22" s="92"/>
      <c r="N22" s="101">
        <v>2585235</v>
      </c>
      <c r="O22" s="101">
        <v>2533360</v>
      </c>
      <c r="P22" s="108">
        <f t="shared" si="0"/>
        <v>51875</v>
      </c>
      <c r="Q22" s="109">
        <f t="shared" si="1"/>
        <v>2</v>
      </c>
    </row>
    <row r="23" spans="1:17" ht="40.5" customHeight="1">
      <c r="A23" s="98">
        <v>16</v>
      </c>
      <c r="B23" s="114" t="s">
        <v>243</v>
      </c>
      <c r="C23" s="92" t="s">
        <v>16</v>
      </c>
      <c r="D23" s="92"/>
      <c r="E23" s="101">
        <v>9074036</v>
      </c>
      <c r="F23" s="110">
        <v>6933801</v>
      </c>
      <c r="G23" s="108">
        <f t="shared" si="2"/>
        <v>2140235</v>
      </c>
      <c r="H23" s="103">
        <f t="shared" si="3"/>
        <v>30.9</v>
      </c>
      <c r="I23" s="104"/>
      <c r="J23" s="113">
        <v>56</v>
      </c>
      <c r="K23" s="106"/>
      <c r="L23" s="107" t="s">
        <v>59</v>
      </c>
      <c r="M23" s="107"/>
      <c r="N23" s="101">
        <v>961180</v>
      </c>
      <c r="O23" s="101">
        <v>963462</v>
      </c>
      <c r="P23" s="108">
        <f t="shared" si="0"/>
        <v>-2282</v>
      </c>
      <c r="Q23" s="109">
        <f t="shared" si="1"/>
        <v>-0.2</v>
      </c>
    </row>
    <row r="24" spans="1:17" ht="40.5" customHeight="1">
      <c r="A24" s="98">
        <v>17</v>
      </c>
      <c r="B24" s="106"/>
      <c r="C24" s="107" t="s">
        <v>17</v>
      </c>
      <c r="D24" s="107"/>
      <c r="E24" s="101">
        <v>2667755</v>
      </c>
      <c r="F24" s="110">
        <v>2276258</v>
      </c>
      <c r="G24" s="108">
        <f t="shared" si="2"/>
        <v>391497</v>
      </c>
      <c r="H24" s="103">
        <f t="shared" si="3"/>
        <v>17.2</v>
      </c>
      <c r="I24" s="104"/>
      <c r="J24" s="113">
        <v>57</v>
      </c>
      <c r="K24" s="114"/>
      <c r="L24" s="92" t="s">
        <v>60</v>
      </c>
      <c r="M24" s="92"/>
      <c r="N24" s="101">
        <v>574827</v>
      </c>
      <c r="O24" s="101">
        <v>333355</v>
      </c>
      <c r="P24" s="108">
        <f t="shared" si="0"/>
        <v>241472</v>
      </c>
      <c r="Q24" s="109">
        <f t="shared" si="1"/>
        <v>72.4</v>
      </c>
    </row>
    <row r="25" spans="1:17" ht="40.5" customHeight="1">
      <c r="A25" s="98">
        <v>18</v>
      </c>
      <c r="B25" s="114"/>
      <c r="C25" s="92" t="s">
        <v>18</v>
      </c>
      <c r="D25" s="92"/>
      <c r="E25" s="101">
        <v>3457127</v>
      </c>
      <c r="F25" s="110">
        <v>3090138</v>
      </c>
      <c r="G25" s="108">
        <f t="shared" si="2"/>
        <v>366989</v>
      </c>
      <c r="H25" s="103">
        <f t="shared" si="3"/>
        <v>11.9</v>
      </c>
      <c r="I25" s="104"/>
      <c r="J25" s="113">
        <v>58</v>
      </c>
      <c r="K25" s="114" t="s">
        <v>243</v>
      </c>
      <c r="L25" s="92" t="s">
        <v>62</v>
      </c>
      <c r="M25" s="92"/>
      <c r="N25" s="101">
        <v>1538791</v>
      </c>
      <c r="O25" s="101">
        <v>1380132</v>
      </c>
      <c r="P25" s="108">
        <f t="shared" si="0"/>
        <v>158659</v>
      </c>
      <c r="Q25" s="109">
        <f t="shared" si="1"/>
        <v>11.5</v>
      </c>
    </row>
    <row r="26" spans="1:17" ht="40.5" customHeight="1">
      <c r="A26" s="98">
        <v>19</v>
      </c>
      <c r="B26" s="114"/>
      <c r="C26" s="92" t="s">
        <v>19</v>
      </c>
      <c r="D26" s="92"/>
      <c r="E26" s="101">
        <v>3625690</v>
      </c>
      <c r="F26" s="110">
        <v>3349089</v>
      </c>
      <c r="G26" s="108">
        <f t="shared" si="2"/>
        <v>276601</v>
      </c>
      <c r="H26" s="103">
        <f t="shared" si="3"/>
        <v>8.3</v>
      </c>
      <c r="I26" s="104"/>
      <c r="J26" s="113">
        <v>59</v>
      </c>
      <c r="K26" s="114"/>
      <c r="L26" s="92" t="s">
        <v>64</v>
      </c>
      <c r="M26" s="92"/>
      <c r="N26" s="101">
        <v>984097</v>
      </c>
      <c r="O26" s="101">
        <v>909605</v>
      </c>
      <c r="P26" s="108">
        <f t="shared" si="0"/>
        <v>74492</v>
      </c>
      <c r="Q26" s="109">
        <f t="shared" si="1"/>
        <v>8.2</v>
      </c>
    </row>
    <row r="27" spans="1:17" ht="40.5" customHeight="1">
      <c r="A27" s="98">
        <v>20</v>
      </c>
      <c r="B27" s="114"/>
      <c r="C27" s="92" t="s">
        <v>20</v>
      </c>
      <c r="D27" s="92"/>
      <c r="E27" s="101">
        <v>1554084</v>
      </c>
      <c r="F27" s="110">
        <v>1479494</v>
      </c>
      <c r="G27" s="108">
        <f t="shared" si="2"/>
        <v>74590</v>
      </c>
      <c r="H27" s="103">
        <f t="shared" si="3"/>
        <v>5</v>
      </c>
      <c r="I27" s="104"/>
      <c r="J27" s="113">
        <v>60</v>
      </c>
      <c r="K27" s="114"/>
      <c r="L27" s="92" t="s">
        <v>70</v>
      </c>
      <c r="M27" s="92"/>
      <c r="N27" s="101">
        <v>1493785</v>
      </c>
      <c r="O27" s="101">
        <v>1527043</v>
      </c>
      <c r="P27" s="108">
        <f t="shared" si="0"/>
        <v>-33258</v>
      </c>
      <c r="Q27" s="109">
        <f t="shared" si="1"/>
        <v>-2.2</v>
      </c>
    </row>
    <row r="28" spans="1:17" ht="40.5" customHeight="1">
      <c r="A28" s="98">
        <v>21</v>
      </c>
      <c r="B28" s="114"/>
      <c r="C28" s="92" t="s">
        <v>21</v>
      </c>
      <c r="D28" s="92"/>
      <c r="E28" s="101">
        <v>0</v>
      </c>
      <c r="F28" s="110">
        <v>0</v>
      </c>
      <c r="G28" s="108">
        <f t="shared" si="2"/>
        <v>0</v>
      </c>
      <c r="H28" s="103" t="str">
        <f t="shared" si="3"/>
        <v>－　</v>
      </c>
      <c r="I28" s="104"/>
      <c r="J28" s="113">
        <v>61</v>
      </c>
      <c r="K28" s="114"/>
      <c r="L28" s="92" t="s">
        <v>75</v>
      </c>
      <c r="M28" s="92"/>
      <c r="N28" s="101">
        <v>1819910</v>
      </c>
      <c r="O28" s="101">
        <v>1742556</v>
      </c>
      <c r="P28" s="108">
        <f t="shared" si="0"/>
        <v>77354</v>
      </c>
      <c r="Q28" s="109">
        <f t="shared" si="1"/>
        <v>4.4</v>
      </c>
    </row>
    <row r="29" spans="1:17" ht="40.5" customHeight="1">
      <c r="A29" s="98">
        <v>22</v>
      </c>
      <c r="B29" s="114"/>
      <c r="C29" s="92" t="s">
        <v>22</v>
      </c>
      <c r="D29" s="92"/>
      <c r="E29" s="101">
        <v>1370310</v>
      </c>
      <c r="F29" s="110">
        <v>1277118</v>
      </c>
      <c r="G29" s="108">
        <f t="shared" si="2"/>
        <v>93192</v>
      </c>
      <c r="H29" s="103">
        <f t="shared" si="3"/>
        <v>7.3</v>
      </c>
      <c r="I29" s="104"/>
      <c r="J29" s="105">
        <v>62</v>
      </c>
      <c r="K29" s="114"/>
      <c r="L29" s="92" t="s">
        <v>76</v>
      </c>
      <c r="M29" s="92"/>
      <c r="N29" s="101">
        <v>1057697</v>
      </c>
      <c r="O29" s="101">
        <v>1058954</v>
      </c>
      <c r="P29" s="108">
        <f t="shared" si="0"/>
        <v>-1257</v>
      </c>
      <c r="Q29" s="109">
        <f t="shared" si="1"/>
        <v>-0.1</v>
      </c>
    </row>
    <row r="30" spans="1:17" ht="40.5" customHeight="1">
      <c r="A30" s="98">
        <v>23</v>
      </c>
      <c r="B30" s="114"/>
      <c r="C30" s="92" t="s">
        <v>92</v>
      </c>
      <c r="D30" s="92"/>
      <c r="E30" s="101">
        <v>1977120</v>
      </c>
      <c r="F30" s="110">
        <v>1799429</v>
      </c>
      <c r="G30" s="108">
        <f t="shared" si="2"/>
        <v>177691</v>
      </c>
      <c r="H30" s="103">
        <f t="shared" si="3"/>
        <v>9.9</v>
      </c>
      <c r="I30" s="104"/>
      <c r="J30" s="113">
        <v>63</v>
      </c>
      <c r="K30" s="106"/>
      <c r="L30" s="107" t="s">
        <v>80</v>
      </c>
      <c r="M30" s="107"/>
      <c r="N30" s="101">
        <v>1710549</v>
      </c>
      <c r="O30" s="101">
        <v>1655055</v>
      </c>
      <c r="P30" s="108">
        <f t="shared" si="0"/>
        <v>55494</v>
      </c>
      <c r="Q30" s="109">
        <f t="shared" si="1"/>
        <v>3.4</v>
      </c>
    </row>
    <row r="31" spans="1:17" ht="40.5" customHeight="1" thickBot="1">
      <c r="A31" s="98">
        <v>24</v>
      </c>
      <c r="B31" s="114"/>
      <c r="C31" s="92" t="s">
        <v>23</v>
      </c>
      <c r="D31" s="92"/>
      <c r="E31" s="101">
        <v>429156</v>
      </c>
      <c r="F31" s="110">
        <v>0</v>
      </c>
      <c r="G31" s="108">
        <f t="shared" si="2"/>
        <v>429156</v>
      </c>
      <c r="H31" s="103" t="str">
        <f t="shared" si="3"/>
        <v>皆増　</v>
      </c>
      <c r="I31" s="104"/>
      <c r="J31" s="113">
        <v>64</v>
      </c>
      <c r="K31" s="114"/>
      <c r="L31" s="92" t="s">
        <v>81</v>
      </c>
      <c r="M31" s="92"/>
      <c r="N31" s="101">
        <v>1561390</v>
      </c>
      <c r="O31" s="101">
        <v>1480360</v>
      </c>
      <c r="P31" s="108">
        <f t="shared" si="0"/>
        <v>81030</v>
      </c>
      <c r="Q31" s="109">
        <f t="shared" si="1"/>
        <v>5.5</v>
      </c>
    </row>
    <row r="32" spans="1:17" ht="40.5" customHeight="1" thickTop="1">
      <c r="A32" s="98">
        <v>25</v>
      </c>
      <c r="B32" s="114"/>
      <c r="C32" s="92" t="s">
        <v>24</v>
      </c>
      <c r="D32" s="92"/>
      <c r="E32" s="101">
        <v>1467789</v>
      </c>
      <c r="F32" s="110">
        <v>1411288</v>
      </c>
      <c r="G32" s="108">
        <f t="shared" si="2"/>
        <v>56501</v>
      </c>
      <c r="H32" s="103">
        <f t="shared" si="3"/>
        <v>4</v>
      </c>
      <c r="I32" s="104"/>
      <c r="J32" s="115" t="s">
        <v>39</v>
      </c>
      <c r="K32" s="116"/>
      <c r="L32" s="117" t="s">
        <v>273</v>
      </c>
      <c r="M32" s="117"/>
      <c r="N32" s="118">
        <f>SUM(N8:N31)</f>
        <v>28915050</v>
      </c>
      <c r="O32" s="118">
        <f>SUM(O8:O31)</f>
        <v>27456148</v>
      </c>
      <c r="P32" s="119">
        <f>N32-O32</f>
        <v>1458902</v>
      </c>
      <c r="Q32" s="120">
        <f>IF(O32=0,IF(N32=0,"－　","皆増　"),IF(N32=0,"皆減　",ROUND(P32/O32*100,1)))</f>
        <v>5.3</v>
      </c>
    </row>
    <row r="33" spans="1:17" ht="40.5" customHeight="1">
      <c r="A33" s="98">
        <v>26</v>
      </c>
      <c r="B33" s="114"/>
      <c r="C33" s="92" t="s">
        <v>25</v>
      </c>
      <c r="D33" s="92"/>
      <c r="E33" s="101">
        <v>42619</v>
      </c>
      <c r="F33" s="110">
        <v>0</v>
      </c>
      <c r="G33" s="108">
        <f t="shared" si="2"/>
        <v>42619</v>
      </c>
      <c r="H33" s="103" t="str">
        <f t="shared" si="3"/>
        <v>皆増　</v>
      </c>
      <c r="I33" s="104"/>
      <c r="J33" s="247" t="s">
        <v>39</v>
      </c>
      <c r="K33" s="89"/>
      <c r="L33" s="99" t="s">
        <v>274</v>
      </c>
      <c r="M33" s="99"/>
      <c r="N33" s="248">
        <f>E48+N32</f>
        <v>144902100</v>
      </c>
      <c r="O33" s="248">
        <f>F48+O32</f>
        <v>130138043</v>
      </c>
      <c r="P33" s="248">
        <f>G48+P32</f>
        <v>14764057</v>
      </c>
      <c r="Q33" s="249">
        <f>IF(O33=0,IF(N33=0,"－　","皆増　"),IF(N33=0,"皆減　",ROUND(P33/O33*100,1)))</f>
        <v>11.3</v>
      </c>
    </row>
    <row r="34" spans="1:17" ht="40.5" customHeight="1">
      <c r="A34" s="98">
        <v>27</v>
      </c>
      <c r="B34" s="114"/>
      <c r="C34" s="92" t="s">
        <v>26</v>
      </c>
      <c r="D34" s="92"/>
      <c r="E34" s="101">
        <v>2600510</v>
      </c>
      <c r="F34" s="110">
        <v>2307421</v>
      </c>
      <c r="G34" s="108">
        <f t="shared" si="2"/>
        <v>293089</v>
      </c>
      <c r="H34" s="103">
        <f t="shared" si="3"/>
        <v>12.7</v>
      </c>
      <c r="I34" s="121"/>
      <c r="J34" s="253"/>
      <c r="K34" s="254"/>
      <c r="L34" s="253"/>
      <c r="M34" s="253"/>
      <c r="N34" s="255"/>
      <c r="O34" s="255"/>
      <c r="P34" s="256"/>
      <c r="Q34" s="257"/>
    </row>
    <row r="35" spans="1:17" ht="40.5" customHeight="1">
      <c r="A35" s="98">
        <v>28</v>
      </c>
      <c r="B35" s="114"/>
      <c r="C35" s="92" t="s">
        <v>27</v>
      </c>
      <c r="D35" s="92"/>
      <c r="E35" s="101">
        <v>1704212</v>
      </c>
      <c r="F35" s="110">
        <v>1667254</v>
      </c>
      <c r="G35" s="108">
        <f t="shared" si="2"/>
        <v>36958</v>
      </c>
      <c r="H35" s="103">
        <f t="shared" si="3"/>
        <v>2.2</v>
      </c>
      <c r="I35" s="121"/>
      <c r="J35" s="99"/>
      <c r="K35" s="126"/>
      <c r="L35" s="99"/>
      <c r="M35" s="99"/>
      <c r="N35" s="258"/>
      <c r="O35" s="258"/>
      <c r="P35" s="259"/>
      <c r="Q35" s="260"/>
    </row>
    <row r="36" spans="1:17" ht="40.5" customHeight="1">
      <c r="A36" s="98">
        <v>29</v>
      </c>
      <c r="B36" s="114" t="s">
        <v>243</v>
      </c>
      <c r="C36" s="92" t="s">
        <v>28</v>
      </c>
      <c r="D36" s="92"/>
      <c r="E36" s="101">
        <v>4907231</v>
      </c>
      <c r="F36" s="110">
        <v>4853538</v>
      </c>
      <c r="G36" s="108">
        <f t="shared" si="2"/>
        <v>53693</v>
      </c>
      <c r="H36" s="103">
        <f t="shared" si="3"/>
        <v>1.1</v>
      </c>
      <c r="I36" s="121"/>
      <c r="J36" s="99"/>
      <c r="K36" s="126"/>
      <c r="L36" s="99"/>
      <c r="M36" s="99"/>
      <c r="N36" s="258"/>
      <c r="O36" s="258"/>
      <c r="P36" s="259"/>
      <c r="Q36" s="260"/>
    </row>
    <row r="37" spans="1:17" ht="40.5" customHeight="1">
      <c r="A37" s="98">
        <v>30</v>
      </c>
      <c r="B37" s="114"/>
      <c r="C37" s="92" t="s">
        <v>29</v>
      </c>
      <c r="D37" s="92"/>
      <c r="E37" s="101">
        <v>1866734</v>
      </c>
      <c r="F37" s="110">
        <v>1694676</v>
      </c>
      <c r="G37" s="108">
        <f t="shared" si="2"/>
        <v>172058</v>
      </c>
      <c r="H37" s="103">
        <f t="shared" si="3"/>
        <v>10.2</v>
      </c>
      <c r="I37" s="121"/>
      <c r="J37" s="99"/>
      <c r="K37" s="126"/>
      <c r="L37" s="99"/>
      <c r="M37" s="99"/>
      <c r="N37" s="258"/>
      <c r="O37" s="258"/>
      <c r="P37" s="259"/>
      <c r="Q37" s="260"/>
    </row>
    <row r="38" spans="1:17" ht="40.5" customHeight="1">
      <c r="A38" s="98">
        <v>31</v>
      </c>
      <c r="B38" s="114"/>
      <c r="C38" s="92" t="s">
        <v>30</v>
      </c>
      <c r="D38" s="92"/>
      <c r="E38" s="101">
        <v>243421</v>
      </c>
      <c r="F38" s="110">
        <v>0</v>
      </c>
      <c r="G38" s="108">
        <f t="shared" si="2"/>
        <v>243421</v>
      </c>
      <c r="H38" s="103" t="str">
        <f t="shared" si="3"/>
        <v>皆増　</v>
      </c>
      <c r="I38" s="121"/>
      <c r="J38" s="99"/>
      <c r="K38" s="126"/>
      <c r="L38" s="99"/>
      <c r="M38" s="99"/>
      <c r="N38" s="259"/>
      <c r="O38" s="259"/>
      <c r="P38" s="259"/>
      <c r="Q38" s="260"/>
    </row>
    <row r="39" spans="1:17" ht="40.5" customHeight="1">
      <c r="A39" s="98">
        <v>32</v>
      </c>
      <c r="B39" s="114"/>
      <c r="C39" s="92" t="s">
        <v>31</v>
      </c>
      <c r="D39" s="92"/>
      <c r="E39" s="101">
        <v>3573634</v>
      </c>
      <c r="F39" s="110">
        <v>3489032</v>
      </c>
      <c r="G39" s="108">
        <f t="shared" si="2"/>
        <v>84602</v>
      </c>
      <c r="H39" s="103">
        <f t="shared" si="3"/>
        <v>2.4</v>
      </c>
      <c r="I39" s="121"/>
      <c r="J39" s="99"/>
      <c r="K39" s="126"/>
      <c r="L39" s="99"/>
      <c r="M39" s="99"/>
      <c r="N39" s="259"/>
      <c r="O39" s="259"/>
      <c r="P39" s="259"/>
      <c r="Q39" s="260"/>
    </row>
    <row r="40" spans="1:17" ht="40.5" customHeight="1">
      <c r="A40" s="98">
        <v>33</v>
      </c>
      <c r="B40" s="114"/>
      <c r="C40" s="92" t="s">
        <v>33</v>
      </c>
      <c r="D40" s="92"/>
      <c r="E40" s="101">
        <v>1578106</v>
      </c>
      <c r="F40" s="110">
        <v>1149436</v>
      </c>
      <c r="G40" s="108">
        <f t="shared" si="2"/>
        <v>428670</v>
      </c>
      <c r="H40" s="103">
        <f t="shared" si="3"/>
        <v>37.3</v>
      </c>
      <c r="I40" s="121"/>
      <c r="J40" s="99"/>
      <c r="K40" s="126"/>
      <c r="L40" s="250"/>
      <c r="M40" s="250"/>
      <c r="N40" s="251"/>
      <c r="O40" s="251"/>
      <c r="P40" s="251"/>
      <c r="Q40" s="252"/>
    </row>
    <row r="41" spans="1:17" ht="40.5" customHeight="1">
      <c r="A41" s="98">
        <v>34</v>
      </c>
      <c r="B41" s="114"/>
      <c r="C41" s="92" t="s">
        <v>34</v>
      </c>
      <c r="D41" s="92"/>
      <c r="E41" s="101">
        <v>1862001</v>
      </c>
      <c r="F41" s="110">
        <v>1730894</v>
      </c>
      <c r="G41" s="108">
        <f t="shared" si="2"/>
        <v>131107</v>
      </c>
      <c r="H41" s="103">
        <f t="shared" si="3"/>
        <v>7.6</v>
      </c>
      <c r="I41" s="121"/>
      <c r="J41" s="122"/>
      <c r="K41" s="99" t="s">
        <v>244</v>
      </c>
      <c r="L41" s="122"/>
      <c r="M41" s="99"/>
      <c r="N41" s="123"/>
      <c r="O41" s="123"/>
      <c r="P41" s="124"/>
      <c r="Q41" s="125"/>
    </row>
    <row r="42" spans="1:17" ht="40.5" customHeight="1">
      <c r="A42" s="98">
        <v>35</v>
      </c>
      <c r="B42" s="114"/>
      <c r="C42" s="92" t="s">
        <v>35</v>
      </c>
      <c r="D42" s="92"/>
      <c r="E42" s="101">
        <v>2086528</v>
      </c>
      <c r="F42" s="110">
        <v>1890164</v>
      </c>
      <c r="G42" s="108">
        <f t="shared" si="2"/>
        <v>196364</v>
      </c>
      <c r="H42" s="103">
        <f t="shared" si="3"/>
        <v>10.4</v>
      </c>
      <c r="I42" s="121"/>
      <c r="J42" s="99"/>
      <c r="K42" s="126"/>
      <c r="L42" s="99"/>
      <c r="M42" s="99"/>
      <c r="N42" s="123"/>
      <c r="O42" s="123"/>
      <c r="P42" s="124"/>
      <c r="Q42" s="125"/>
    </row>
    <row r="43" spans="1:17" ht="40.5" customHeight="1">
      <c r="A43" s="98">
        <v>36</v>
      </c>
      <c r="B43" s="114"/>
      <c r="C43" s="92" t="s">
        <v>36</v>
      </c>
      <c r="D43" s="92"/>
      <c r="E43" s="101">
        <v>1943311</v>
      </c>
      <c r="F43" s="110">
        <v>1824654</v>
      </c>
      <c r="G43" s="108">
        <f t="shared" si="2"/>
        <v>118657</v>
      </c>
      <c r="H43" s="103">
        <f t="shared" si="3"/>
        <v>6.5</v>
      </c>
      <c r="I43" s="121"/>
      <c r="J43" s="99"/>
      <c r="K43" s="126"/>
      <c r="L43" s="99"/>
      <c r="M43" s="99"/>
      <c r="N43" s="123"/>
      <c r="O43" s="123"/>
      <c r="P43" s="124"/>
      <c r="Q43" s="125"/>
    </row>
    <row r="44" spans="1:17" ht="40.5" customHeight="1">
      <c r="A44" s="98">
        <v>37</v>
      </c>
      <c r="B44" s="114"/>
      <c r="C44" s="92" t="s">
        <v>93</v>
      </c>
      <c r="D44" s="92"/>
      <c r="E44" s="101">
        <v>1142523</v>
      </c>
      <c r="F44" s="110">
        <v>1068877</v>
      </c>
      <c r="G44" s="108">
        <f t="shared" si="2"/>
        <v>73646</v>
      </c>
      <c r="H44" s="103">
        <f t="shared" si="3"/>
        <v>6.9</v>
      </c>
      <c r="I44" s="121"/>
      <c r="J44" s="99"/>
      <c r="K44" s="126"/>
      <c r="L44" s="99"/>
      <c r="M44" s="99"/>
      <c r="N44" s="123"/>
      <c r="O44" s="123"/>
      <c r="P44" s="124"/>
      <c r="Q44" s="125"/>
    </row>
    <row r="45" spans="1:17" ht="40.5" customHeight="1">
      <c r="A45" s="98">
        <v>38</v>
      </c>
      <c r="B45" s="114"/>
      <c r="C45" s="92" t="s">
        <v>37</v>
      </c>
      <c r="D45" s="92"/>
      <c r="E45" s="101">
        <v>1149911</v>
      </c>
      <c r="F45" s="110">
        <v>960289</v>
      </c>
      <c r="G45" s="108">
        <f t="shared" si="2"/>
        <v>189622</v>
      </c>
      <c r="H45" s="103">
        <f t="shared" si="3"/>
        <v>19.7</v>
      </c>
      <c r="I45" s="121"/>
      <c r="J45" s="99"/>
      <c r="K45" s="126"/>
      <c r="L45" s="99"/>
      <c r="M45" s="99"/>
      <c r="N45" s="123"/>
      <c r="O45" s="123"/>
      <c r="P45" s="124"/>
      <c r="Q45" s="125"/>
    </row>
    <row r="46" spans="1:17" ht="40.5" customHeight="1">
      <c r="A46" s="98">
        <v>39</v>
      </c>
      <c r="B46" s="114"/>
      <c r="C46" s="92" t="s">
        <v>38</v>
      </c>
      <c r="D46" s="92"/>
      <c r="E46" s="101">
        <v>1378907</v>
      </c>
      <c r="F46" s="110">
        <v>1274242</v>
      </c>
      <c r="G46" s="108">
        <f t="shared" si="2"/>
        <v>104665</v>
      </c>
      <c r="H46" s="103">
        <f t="shared" si="3"/>
        <v>8.2</v>
      </c>
      <c r="I46" s="121"/>
      <c r="J46" s="99"/>
      <c r="K46" s="126"/>
      <c r="L46" s="99"/>
      <c r="M46" s="99"/>
      <c r="N46" s="123"/>
      <c r="O46" s="123"/>
      <c r="P46" s="124"/>
      <c r="Q46" s="125"/>
    </row>
    <row r="47" spans="1:17" ht="40.5" customHeight="1" thickBot="1">
      <c r="A47" s="98">
        <v>40</v>
      </c>
      <c r="B47" s="114" t="s">
        <v>242</v>
      </c>
      <c r="C47" s="92" t="s">
        <v>214</v>
      </c>
      <c r="D47" s="92"/>
      <c r="E47" s="101">
        <v>3238055</v>
      </c>
      <c r="F47" s="110">
        <v>2851608</v>
      </c>
      <c r="G47" s="108">
        <f>E47-F47</f>
        <v>386447</v>
      </c>
      <c r="H47" s="103">
        <f t="shared" si="3"/>
        <v>13.6</v>
      </c>
      <c r="I47" s="121"/>
      <c r="J47" s="99"/>
      <c r="K47" s="126"/>
      <c r="L47" s="99"/>
      <c r="M47" s="99"/>
      <c r="N47" s="123"/>
      <c r="O47" s="123"/>
      <c r="P47" s="124"/>
      <c r="Q47" s="125"/>
    </row>
    <row r="48" spans="1:17" ht="40.5" customHeight="1" thickTop="1">
      <c r="A48" s="115" t="s">
        <v>39</v>
      </c>
      <c r="B48" s="116"/>
      <c r="C48" s="117" t="s">
        <v>275</v>
      </c>
      <c r="D48" s="117"/>
      <c r="E48" s="118">
        <f>SUM(E8:E47)</f>
        <v>115987050</v>
      </c>
      <c r="F48" s="118">
        <f>SUM(F8:F47)</f>
        <v>102681895</v>
      </c>
      <c r="G48" s="118">
        <f>SUM(G8:G47)</f>
        <v>13305155</v>
      </c>
      <c r="H48" s="127">
        <f t="shared" si="3"/>
        <v>13</v>
      </c>
      <c r="I48" s="121"/>
      <c r="J48" s="99"/>
      <c r="K48" s="126"/>
      <c r="L48" s="99"/>
      <c r="M48" s="99"/>
      <c r="N48" s="123"/>
      <c r="O48" s="123"/>
      <c r="P48" s="124"/>
      <c r="Q48" s="125"/>
    </row>
    <row r="49" spans="2:17" ht="40.5" customHeight="1">
      <c r="B49" s="50"/>
      <c r="J49" s="58"/>
      <c r="K49" s="74"/>
      <c r="L49" s="58"/>
      <c r="M49" s="58"/>
      <c r="N49" s="75"/>
      <c r="O49" s="75"/>
      <c r="P49" s="76"/>
      <c r="Q49" s="77"/>
    </row>
    <row r="50" spans="2:10" ht="23.25" customHeight="1">
      <c r="B50" s="50"/>
      <c r="J50" s="49"/>
    </row>
    <row r="51" spans="2:10" ht="23.25" customHeight="1">
      <c r="B51" s="50"/>
      <c r="J51" s="49"/>
    </row>
    <row r="52" spans="2:10" ht="23.25" customHeight="1">
      <c r="B52" s="50"/>
      <c r="J52" s="49"/>
    </row>
    <row r="53" spans="2:10" ht="23.25" customHeight="1">
      <c r="B53" s="50"/>
      <c r="J53" s="49"/>
    </row>
    <row r="54" spans="2:10" ht="23.25" customHeight="1">
      <c r="B54" s="50"/>
      <c r="J54" s="49"/>
    </row>
    <row r="55" spans="2:10" ht="23.25" customHeight="1">
      <c r="B55" s="50"/>
      <c r="J55" s="49"/>
    </row>
    <row r="56" spans="2:10" ht="23.25" customHeight="1">
      <c r="B56" s="50"/>
      <c r="J56" s="49"/>
    </row>
    <row r="57" spans="2:10" ht="23.25" customHeight="1">
      <c r="B57" s="50"/>
      <c r="J57" s="49"/>
    </row>
    <row r="58" spans="2:10" ht="23.25" customHeight="1">
      <c r="B58" s="50"/>
      <c r="J58" s="49"/>
    </row>
  </sheetData>
  <sheetProtection/>
  <mergeCells count="5">
    <mergeCell ref="P2:Q3"/>
    <mergeCell ref="C4:C7"/>
    <mergeCell ref="L4:L7"/>
    <mergeCell ref="A4:A7"/>
    <mergeCell ref="J4:J7"/>
  </mergeCells>
  <printOptions horizontalCentered="1"/>
  <pageMargins left="0.7086614173228347" right="0.1968503937007874" top="0.7874015748031497" bottom="0.3937007874015748" header="0.5118110236220472" footer="0"/>
  <pageSetup fitToHeight="3" horizontalDpi="600" verticalDpi="600" orientation="portrait" pageOrder="overThenDown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85" zoomScaleSheetLayoutView="85" zoomScalePageLayoutView="0" workbookViewId="0" topLeftCell="A16">
      <selection activeCell="E47" sqref="E47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27" t="s">
        <v>390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</row>
    <row r="2" spans="1:13" ht="21" customHeight="1" thickBot="1">
      <c r="A2" s="237"/>
      <c r="B2" s="237"/>
      <c r="C2" s="237"/>
      <c r="D2" s="237"/>
      <c r="E2" s="237"/>
      <c r="F2" s="282"/>
      <c r="G2" s="281"/>
      <c r="H2" s="237"/>
      <c r="I2" s="237"/>
      <c r="J2" s="237"/>
      <c r="K2" s="237"/>
      <c r="L2" s="237"/>
      <c r="M2" s="282" t="s">
        <v>349</v>
      </c>
    </row>
    <row r="3" spans="1:13" ht="21" customHeight="1">
      <c r="A3" s="347"/>
      <c r="B3" s="348"/>
      <c r="C3" s="349" t="s">
        <v>369</v>
      </c>
      <c r="D3" s="350" t="s">
        <v>350</v>
      </c>
      <c r="E3" s="350" t="s">
        <v>351</v>
      </c>
      <c r="F3" s="351" t="s">
        <v>352</v>
      </c>
      <c r="G3" s="346"/>
      <c r="H3" s="352"/>
      <c r="I3" s="353"/>
      <c r="J3" s="349" t="s">
        <v>369</v>
      </c>
      <c r="K3" s="350" t="s">
        <v>350</v>
      </c>
      <c r="L3" s="350" t="s">
        <v>351</v>
      </c>
      <c r="M3" s="351" t="s">
        <v>353</v>
      </c>
    </row>
    <row r="4" spans="1:13" ht="21" customHeight="1">
      <c r="A4" s="529" t="s">
        <v>336</v>
      </c>
      <c r="B4" s="530"/>
      <c r="C4" s="354" t="s">
        <v>354</v>
      </c>
      <c r="D4" s="355" t="s">
        <v>354</v>
      </c>
      <c r="E4" s="355" t="s">
        <v>355</v>
      </c>
      <c r="F4" s="356" t="s">
        <v>356</v>
      </c>
      <c r="G4" s="346"/>
      <c r="H4" s="531" t="s">
        <v>336</v>
      </c>
      <c r="I4" s="532"/>
      <c r="J4" s="354" t="s">
        <v>354</v>
      </c>
      <c r="K4" s="355" t="s">
        <v>354</v>
      </c>
      <c r="L4" s="355" t="s">
        <v>87</v>
      </c>
      <c r="M4" s="356" t="s">
        <v>357</v>
      </c>
    </row>
    <row r="5" spans="1:13" ht="21" customHeight="1" thickBot="1">
      <c r="A5" s="357"/>
      <c r="B5" s="358"/>
      <c r="C5" s="359" t="s">
        <v>359</v>
      </c>
      <c r="D5" s="360" t="s">
        <v>360</v>
      </c>
      <c r="E5" s="360" t="s">
        <v>361</v>
      </c>
      <c r="F5" s="361" t="s">
        <v>362</v>
      </c>
      <c r="G5" s="346"/>
      <c r="H5" s="362"/>
      <c r="I5" s="363"/>
      <c r="J5" s="359" t="s">
        <v>359</v>
      </c>
      <c r="K5" s="360" t="s">
        <v>360</v>
      </c>
      <c r="L5" s="360" t="s">
        <v>89</v>
      </c>
      <c r="M5" s="361" t="s">
        <v>90</v>
      </c>
    </row>
    <row r="6" spans="1:13" ht="29.25" customHeight="1" thickBot="1">
      <c r="A6" s="295">
        <v>1</v>
      </c>
      <c r="B6" s="296" t="s">
        <v>342</v>
      </c>
      <c r="C6" s="299">
        <v>482489</v>
      </c>
      <c r="D6" s="297">
        <v>499842</v>
      </c>
      <c r="E6" s="334">
        <f>C6-D6</f>
        <v>-17353</v>
      </c>
      <c r="F6" s="424">
        <f>IF(D6=0,IF(C6=0,"－　","皆増　"),IF(C6=0,"皆減　",ROUND(E6/D6*100,1)))</f>
        <v>-3.5</v>
      </c>
      <c r="G6" s="290"/>
      <c r="H6" s="301">
        <v>41</v>
      </c>
      <c r="I6" s="302" t="s">
        <v>40</v>
      </c>
      <c r="J6" s="305">
        <v>145</v>
      </c>
      <c r="K6" s="303">
        <v>7477</v>
      </c>
      <c r="L6" s="336">
        <f>J6-K6</f>
        <v>-7332</v>
      </c>
      <c r="M6" s="431">
        <f aca="true" t="shared" si="0" ref="M6:M30">IF(K6=0,IF(J6=0,"－　","皆増　"),IF(J6=0,"皆減　",ROUND(L6/K6*100,1)))</f>
        <v>-98.1</v>
      </c>
    </row>
    <row r="7" spans="1:13" ht="29.25" customHeight="1" thickBot="1" thickTop="1">
      <c r="A7" s="533" t="s">
        <v>343</v>
      </c>
      <c r="B7" s="534"/>
      <c r="C7" s="309">
        <f>C6</f>
        <v>482489</v>
      </c>
      <c r="D7" s="307">
        <f>D6</f>
        <v>499842</v>
      </c>
      <c r="E7" s="337">
        <f aca="true" t="shared" si="1" ref="E7:E45">C7-D7</f>
        <v>-17353</v>
      </c>
      <c r="F7" s="425">
        <f>IF(D7=0,IF(C7=0,"－　","皆増　"),IF(C7=0,"皆減　",ROUND(E7/D7*100,1)))</f>
        <v>-3.5</v>
      </c>
      <c r="G7" s="290"/>
      <c r="H7" s="311">
        <v>42</v>
      </c>
      <c r="I7" s="312" t="s">
        <v>43</v>
      </c>
      <c r="J7" s="315">
        <v>17</v>
      </c>
      <c r="K7" s="313">
        <v>347</v>
      </c>
      <c r="L7" s="339">
        <f aca="true" t="shared" si="2" ref="L7:L30">J7-K7</f>
        <v>-330</v>
      </c>
      <c r="M7" s="426">
        <f t="shared" si="0"/>
        <v>-95.1</v>
      </c>
    </row>
    <row r="8" spans="1:13" ht="29.25" customHeight="1" thickTop="1">
      <c r="A8" s="317">
        <v>2</v>
      </c>
      <c r="B8" s="318" t="s">
        <v>2</v>
      </c>
      <c r="C8" s="315">
        <v>6497</v>
      </c>
      <c r="D8" s="313">
        <v>15203</v>
      </c>
      <c r="E8" s="339">
        <f t="shared" si="1"/>
        <v>-8706</v>
      </c>
      <c r="F8" s="426">
        <f aca="true" t="shared" si="3" ref="F8:F47">IF(D8=0,IF(C8=0,"－　","皆増　"),IF(C8=0,"皆減　",ROUND(E8/D8*100,1)))</f>
        <v>-57.3</v>
      </c>
      <c r="G8" s="290"/>
      <c r="H8" s="311">
        <v>43</v>
      </c>
      <c r="I8" s="320" t="s">
        <v>44</v>
      </c>
      <c r="J8" s="315">
        <v>107</v>
      </c>
      <c r="K8" s="313">
        <v>610</v>
      </c>
      <c r="L8" s="339">
        <f t="shared" si="2"/>
        <v>-503</v>
      </c>
      <c r="M8" s="426">
        <f t="shared" si="0"/>
        <v>-82.5</v>
      </c>
    </row>
    <row r="9" spans="1:13" ht="29.25" customHeight="1">
      <c r="A9" s="317">
        <v>3</v>
      </c>
      <c r="B9" s="321" t="s">
        <v>3</v>
      </c>
      <c r="C9" s="315">
        <v>2178</v>
      </c>
      <c r="D9" s="313">
        <v>12708</v>
      </c>
      <c r="E9" s="339">
        <f t="shared" si="1"/>
        <v>-10530</v>
      </c>
      <c r="F9" s="427">
        <f t="shared" si="3"/>
        <v>-82.9</v>
      </c>
      <c r="G9" s="290"/>
      <c r="H9" s="311">
        <v>44</v>
      </c>
      <c r="I9" s="312" t="s">
        <v>45</v>
      </c>
      <c r="J9" s="315">
        <v>33</v>
      </c>
      <c r="K9" s="313">
        <v>97</v>
      </c>
      <c r="L9" s="339">
        <f t="shared" si="2"/>
        <v>-64</v>
      </c>
      <c r="M9" s="426">
        <f t="shared" si="0"/>
        <v>-66</v>
      </c>
    </row>
    <row r="10" spans="1:13" ht="29.25" customHeight="1">
      <c r="A10" s="317">
        <v>4</v>
      </c>
      <c r="B10" s="318" t="s">
        <v>4</v>
      </c>
      <c r="C10" s="315">
        <v>820</v>
      </c>
      <c r="D10" s="313">
        <v>1824555</v>
      </c>
      <c r="E10" s="339">
        <f t="shared" si="1"/>
        <v>-1823735</v>
      </c>
      <c r="F10" s="426">
        <f t="shared" si="3"/>
        <v>-100</v>
      </c>
      <c r="G10" s="290"/>
      <c r="H10" s="311">
        <v>45</v>
      </c>
      <c r="I10" s="312" t="s">
        <v>46</v>
      </c>
      <c r="J10" s="315">
        <v>3</v>
      </c>
      <c r="K10" s="313">
        <v>5</v>
      </c>
      <c r="L10" s="339">
        <f t="shared" si="2"/>
        <v>-2</v>
      </c>
      <c r="M10" s="426">
        <f t="shared" si="0"/>
        <v>-40</v>
      </c>
    </row>
    <row r="11" spans="1:13" ht="29.25" customHeight="1">
      <c r="A11" s="317">
        <v>5</v>
      </c>
      <c r="B11" s="318" t="s">
        <v>5</v>
      </c>
      <c r="C11" s="315">
        <v>0</v>
      </c>
      <c r="D11" s="313">
        <v>8513</v>
      </c>
      <c r="E11" s="339">
        <f t="shared" si="1"/>
        <v>-8513</v>
      </c>
      <c r="F11" s="426" t="str">
        <f t="shared" si="3"/>
        <v>皆減　</v>
      </c>
      <c r="G11" s="290"/>
      <c r="H11" s="311">
        <v>46</v>
      </c>
      <c r="I11" s="312" t="s">
        <v>47</v>
      </c>
      <c r="J11" s="315">
        <v>51</v>
      </c>
      <c r="K11" s="313">
        <v>27</v>
      </c>
      <c r="L11" s="339">
        <f t="shared" si="2"/>
        <v>24</v>
      </c>
      <c r="M11" s="426">
        <f t="shared" si="0"/>
        <v>88.9</v>
      </c>
    </row>
    <row r="12" spans="1:13" ht="29.25" customHeight="1">
      <c r="A12" s="317">
        <v>6</v>
      </c>
      <c r="B12" s="318" t="s">
        <v>6</v>
      </c>
      <c r="C12" s="315">
        <v>9</v>
      </c>
      <c r="D12" s="313">
        <v>21</v>
      </c>
      <c r="E12" s="339">
        <f t="shared" si="1"/>
        <v>-12</v>
      </c>
      <c r="F12" s="426">
        <f t="shared" si="3"/>
        <v>-57.1</v>
      </c>
      <c r="G12" s="290"/>
      <c r="H12" s="311">
        <v>47</v>
      </c>
      <c r="I12" s="312" t="s">
        <v>48</v>
      </c>
      <c r="J12" s="315">
        <v>4</v>
      </c>
      <c r="K12" s="313">
        <v>7</v>
      </c>
      <c r="L12" s="339">
        <f t="shared" si="2"/>
        <v>-3</v>
      </c>
      <c r="M12" s="426">
        <f t="shared" si="0"/>
        <v>-42.9</v>
      </c>
    </row>
    <row r="13" spans="1:13" ht="29.25" customHeight="1">
      <c r="A13" s="317">
        <v>7</v>
      </c>
      <c r="B13" s="318" t="s">
        <v>7</v>
      </c>
      <c r="C13" s="315">
        <v>233</v>
      </c>
      <c r="D13" s="313">
        <v>704</v>
      </c>
      <c r="E13" s="339">
        <f t="shared" si="1"/>
        <v>-471</v>
      </c>
      <c r="F13" s="426">
        <f t="shared" si="3"/>
        <v>-66.9</v>
      </c>
      <c r="G13" s="290"/>
      <c r="H13" s="311">
        <v>48</v>
      </c>
      <c r="I13" s="312" t="s">
        <v>51</v>
      </c>
      <c r="J13" s="315">
        <v>19</v>
      </c>
      <c r="K13" s="313">
        <v>1119</v>
      </c>
      <c r="L13" s="339">
        <f t="shared" si="2"/>
        <v>-1100</v>
      </c>
      <c r="M13" s="426">
        <f t="shared" si="0"/>
        <v>-98.3</v>
      </c>
    </row>
    <row r="14" spans="1:13" ht="29.25" customHeight="1">
      <c r="A14" s="317">
        <v>8</v>
      </c>
      <c r="B14" s="318" t="s">
        <v>8</v>
      </c>
      <c r="C14" s="315">
        <v>7</v>
      </c>
      <c r="D14" s="313">
        <v>12</v>
      </c>
      <c r="E14" s="339">
        <f t="shared" si="1"/>
        <v>-5</v>
      </c>
      <c r="F14" s="426">
        <f t="shared" si="3"/>
        <v>-41.7</v>
      </c>
      <c r="G14" s="290"/>
      <c r="H14" s="311">
        <v>49</v>
      </c>
      <c r="I14" s="312" t="s">
        <v>52</v>
      </c>
      <c r="J14" s="315">
        <v>5</v>
      </c>
      <c r="K14" s="313">
        <v>8</v>
      </c>
      <c r="L14" s="339">
        <f t="shared" si="2"/>
        <v>-3</v>
      </c>
      <c r="M14" s="426">
        <f t="shared" si="0"/>
        <v>-37.5</v>
      </c>
    </row>
    <row r="15" spans="1:13" ht="29.25" customHeight="1">
      <c r="A15" s="317">
        <v>9</v>
      </c>
      <c r="B15" s="318" t="s">
        <v>9</v>
      </c>
      <c r="C15" s="315">
        <v>4906</v>
      </c>
      <c r="D15" s="313">
        <v>59732</v>
      </c>
      <c r="E15" s="339">
        <f t="shared" si="1"/>
        <v>-54826</v>
      </c>
      <c r="F15" s="426">
        <f t="shared" si="3"/>
        <v>-91.8</v>
      </c>
      <c r="G15" s="290"/>
      <c r="H15" s="311">
        <v>50</v>
      </c>
      <c r="I15" s="312" t="s">
        <v>53</v>
      </c>
      <c r="J15" s="315">
        <v>20</v>
      </c>
      <c r="K15" s="313">
        <v>430</v>
      </c>
      <c r="L15" s="339">
        <f t="shared" si="2"/>
        <v>-410</v>
      </c>
      <c r="M15" s="426">
        <f t="shared" si="0"/>
        <v>-95.3</v>
      </c>
    </row>
    <row r="16" spans="1:13" ht="29.25" customHeight="1">
      <c r="A16" s="317">
        <v>10</v>
      </c>
      <c r="B16" s="318" t="s">
        <v>10</v>
      </c>
      <c r="C16" s="315">
        <v>0</v>
      </c>
      <c r="D16" s="313">
        <v>18</v>
      </c>
      <c r="E16" s="339">
        <f t="shared" si="1"/>
        <v>-18</v>
      </c>
      <c r="F16" s="426" t="str">
        <f t="shared" si="3"/>
        <v>皆減　</v>
      </c>
      <c r="G16" s="290"/>
      <c r="H16" s="311">
        <v>51</v>
      </c>
      <c r="I16" s="312" t="s">
        <v>344</v>
      </c>
      <c r="J16" s="315">
        <v>2</v>
      </c>
      <c r="K16" s="313">
        <v>4</v>
      </c>
      <c r="L16" s="339">
        <f t="shared" si="2"/>
        <v>-2</v>
      </c>
      <c r="M16" s="426">
        <f t="shared" si="0"/>
        <v>-50</v>
      </c>
    </row>
    <row r="17" spans="1:13" ht="29.25" customHeight="1">
      <c r="A17" s="317">
        <v>11</v>
      </c>
      <c r="B17" s="318" t="s">
        <v>11</v>
      </c>
      <c r="C17" s="315">
        <v>66</v>
      </c>
      <c r="D17" s="313">
        <v>427</v>
      </c>
      <c r="E17" s="339">
        <f t="shared" si="1"/>
        <v>-361</v>
      </c>
      <c r="F17" s="426">
        <f t="shared" si="3"/>
        <v>-84.5</v>
      </c>
      <c r="G17" s="290"/>
      <c r="H17" s="311">
        <v>52</v>
      </c>
      <c r="I17" s="312" t="s">
        <v>54</v>
      </c>
      <c r="J17" s="315">
        <v>1</v>
      </c>
      <c r="K17" s="313">
        <v>2</v>
      </c>
      <c r="L17" s="339">
        <f t="shared" si="2"/>
        <v>-1</v>
      </c>
      <c r="M17" s="426">
        <f t="shared" si="0"/>
        <v>-50</v>
      </c>
    </row>
    <row r="18" spans="1:13" ht="29.25" customHeight="1">
      <c r="A18" s="317">
        <v>12</v>
      </c>
      <c r="B18" s="318" t="s">
        <v>12</v>
      </c>
      <c r="C18" s="315">
        <v>336</v>
      </c>
      <c r="D18" s="313">
        <v>2733</v>
      </c>
      <c r="E18" s="339">
        <f t="shared" si="1"/>
        <v>-2397</v>
      </c>
      <c r="F18" s="426">
        <f t="shared" si="3"/>
        <v>-87.7</v>
      </c>
      <c r="G18" s="290"/>
      <c r="H18" s="311">
        <v>53</v>
      </c>
      <c r="I18" s="312" t="s">
        <v>55</v>
      </c>
      <c r="J18" s="315">
        <v>1</v>
      </c>
      <c r="K18" s="313">
        <v>2</v>
      </c>
      <c r="L18" s="339">
        <f t="shared" si="2"/>
        <v>-1</v>
      </c>
      <c r="M18" s="426">
        <f t="shared" si="0"/>
        <v>-50</v>
      </c>
    </row>
    <row r="19" spans="1:13" ht="29.25" customHeight="1">
      <c r="A19" s="317">
        <v>13</v>
      </c>
      <c r="B19" s="318" t="s">
        <v>13</v>
      </c>
      <c r="C19" s="315">
        <v>18</v>
      </c>
      <c r="D19" s="313">
        <v>20</v>
      </c>
      <c r="E19" s="339">
        <f t="shared" si="1"/>
        <v>-2</v>
      </c>
      <c r="F19" s="426">
        <f t="shared" si="3"/>
        <v>-10</v>
      </c>
      <c r="G19" s="290"/>
      <c r="H19" s="311">
        <v>54</v>
      </c>
      <c r="I19" s="312" t="s">
        <v>56</v>
      </c>
      <c r="J19" s="315">
        <v>1</v>
      </c>
      <c r="K19" s="313">
        <v>2</v>
      </c>
      <c r="L19" s="339">
        <f t="shared" si="2"/>
        <v>-1</v>
      </c>
      <c r="M19" s="426">
        <f t="shared" si="0"/>
        <v>-50</v>
      </c>
    </row>
    <row r="20" spans="1:13" ht="29.25" customHeight="1">
      <c r="A20" s="317">
        <v>14</v>
      </c>
      <c r="B20" s="318" t="s">
        <v>14</v>
      </c>
      <c r="C20" s="315">
        <v>754</v>
      </c>
      <c r="D20" s="313">
        <v>686</v>
      </c>
      <c r="E20" s="339">
        <f t="shared" si="1"/>
        <v>68</v>
      </c>
      <c r="F20" s="426">
        <f t="shared" si="3"/>
        <v>9.9</v>
      </c>
      <c r="G20" s="290"/>
      <c r="H20" s="311">
        <v>55</v>
      </c>
      <c r="I20" s="312" t="s">
        <v>57</v>
      </c>
      <c r="J20" s="315">
        <v>2</v>
      </c>
      <c r="K20" s="313">
        <v>3</v>
      </c>
      <c r="L20" s="339">
        <f t="shared" si="2"/>
        <v>-1</v>
      </c>
      <c r="M20" s="426">
        <f t="shared" si="0"/>
        <v>-33.3</v>
      </c>
    </row>
    <row r="21" spans="1:13" ht="29.25" customHeight="1">
      <c r="A21" s="317">
        <v>15</v>
      </c>
      <c r="B21" s="318" t="s">
        <v>15</v>
      </c>
      <c r="C21" s="315">
        <v>4929</v>
      </c>
      <c r="D21" s="313">
        <v>78828</v>
      </c>
      <c r="E21" s="339">
        <f t="shared" si="1"/>
        <v>-73899</v>
      </c>
      <c r="F21" s="426">
        <f t="shared" si="3"/>
        <v>-93.7</v>
      </c>
      <c r="G21" s="290"/>
      <c r="H21" s="311">
        <v>56</v>
      </c>
      <c r="I21" s="312" t="s">
        <v>59</v>
      </c>
      <c r="J21" s="315">
        <v>1</v>
      </c>
      <c r="K21" s="313">
        <v>1</v>
      </c>
      <c r="L21" s="339">
        <f t="shared" si="2"/>
        <v>0</v>
      </c>
      <c r="M21" s="426">
        <f t="shared" si="0"/>
        <v>0</v>
      </c>
    </row>
    <row r="22" spans="1:13" ht="29.25" customHeight="1">
      <c r="A22" s="317">
        <v>16</v>
      </c>
      <c r="B22" s="318" t="s">
        <v>16</v>
      </c>
      <c r="C22" s="315">
        <v>31</v>
      </c>
      <c r="D22" s="313">
        <v>2049</v>
      </c>
      <c r="E22" s="339">
        <f t="shared" si="1"/>
        <v>-2018</v>
      </c>
      <c r="F22" s="426">
        <f t="shared" si="3"/>
        <v>-98.5</v>
      </c>
      <c r="G22" s="290"/>
      <c r="H22" s="311">
        <v>57</v>
      </c>
      <c r="I22" s="312" t="s">
        <v>60</v>
      </c>
      <c r="J22" s="315">
        <v>3</v>
      </c>
      <c r="K22" s="313">
        <v>5</v>
      </c>
      <c r="L22" s="339">
        <f t="shared" si="2"/>
        <v>-2</v>
      </c>
      <c r="M22" s="426">
        <f t="shared" si="0"/>
        <v>-40</v>
      </c>
    </row>
    <row r="23" spans="1:13" ht="29.25" customHeight="1">
      <c r="A23" s="317">
        <v>17</v>
      </c>
      <c r="B23" s="318" t="s">
        <v>17</v>
      </c>
      <c r="C23" s="315">
        <v>6752</v>
      </c>
      <c r="D23" s="313">
        <v>61867</v>
      </c>
      <c r="E23" s="339">
        <f t="shared" si="1"/>
        <v>-55115</v>
      </c>
      <c r="F23" s="426">
        <f t="shared" si="3"/>
        <v>-89.1</v>
      </c>
      <c r="G23" s="290"/>
      <c r="H23" s="311">
        <v>58</v>
      </c>
      <c r="I23" s="312" t="s">
        <v>62</v>
      </c>
      <c r="J23" s="315">
        <v>0</v>
      </c>
      <c r="K23" s="313">
        <v>5</v>
      </c>
      <c r="L23" s="339">
        <f t="shared" si="2"/>
        <v>-5</v>
      </c>
      <c r="M23" s="426" t="str">
        <f t="shared" si="0"/>
        <v>皆減　</v>
      </c>
    </row>
    <row r="24" spans="1:13" ht="29.25" customHeight="1">
      <c r="A24" s="317">
        <v>18</v>
      </c>
      <c r="B24" s="318" t="s">
        <v>18</v>
      </c>
      <c r="C24" s="315">
        <v>14</v>
      </c>
      <c r="D24" s="313">
        <v>26</v>
      </c>
      <c r="E24" s="339">
        <f t="shared" si="1"/>
        <v>-12</v>
      </c>
      <c r="F24" s="426">
        <f t="shared" si="3"/>
        <v>-46.2</v>
      </c>
      <c r="G24" s="290"/>
      <c r="H24" s="311">
        <v>59</v>
      </c>
      <c r="I24" s="312" t="s">
        <v>64</v>
      </c>
      <c r="J24" s="315">
        <v>4</v>
      </c>
      <c r="K24" s="313">
        <v>8</v>
      </c>
      <c r="L24" s="339">
        <f t="shared" si="2"/>
        <v>-4</v>
      </c>
      <c r="M24" s="426">
        <f t="shared" si="0"/>
        <v>-50</v>
      </c>
    </row>
    <row r="25" spans="1:13" ht="29.25" customHeight="1">
      <c r="A25" s="317">
        <v>19</v>
      </c>
      <c r="B25" s="318" t="s">
        <v>19</v>
      </c>
      <c r="C25" s="315">
        <v>16172</v>
      </c>
      <c r="D25" s="313">
        <v>151321</v>
      </c>
      <c r="E25" s="339">
        <f t="shared" si="1"/>
        <v>-135149</v>
      </c>
      <c r="F25" s="426">
        <f t="shared" si="3"/>
        <v>-89.3</v>
      </c>
      <c r="G25" s="290"/>
      <c r="H25" s="311">
        <v>60</v>
      </c>
      <c r="I25" s="312" t="s">
        <v>70</v>
      </c>
      <c r="J25" s="315">
        <v>6</v>
      </c>
      <c r="K25" s="313">
        <v>10</v>
      </c>
      <c r="L25" s="339">
        <f t="shared" si="2"/>
        <v>-4</v>
      </c>
      <c r="M25" s="426">
        <f t="shared" si="0"/>
        <v>-40</v>
      </c>
    </row>
    <row r="26" spans="1:13" ht="29.25" customHeight="1">
      <c r="A26" s="317">
        <v>20</v>
      </c>
      <c r="B26" s="318" t="s">
        <v>20</v>
      </c>
      <c r="C26" s="315">
        <v>84</v>
      </c>
      <c r="D26" s="313">
        <v>3823</v>
      </c>
      <c r="E26" s="339">
        <f t="shared" si="1"/>
        <v>-3739</v>
      </c>
      <c r="F26" s="426">
        <f t="shared" si="3"/>
        <v>-97.8</v>
      </c>
      <c r="G26" s="290"/>
      <c r="H26" s="311">
        <v>61</v>
      </c>
      <c r="I26" s="312" t="s">
        <v>75</v>
      </c>
      <c r="J26" s="315">
        <v>8584</v>
      </c>
      <c r="K26" s="313">
        <v>37516</v>
      </c>
      <c r="L26" s="339">
        <f t="shared" si="2"/>
        <v>-28932</v>
      </c>
      <c r="M26" s="426">
        <f t="shared" si="0"/>
        <v>-77.1</v>
      </c>
    </row>
    <row r="27" spans="1:13" ht="29.25" customHeight="1">
      <c r="A27" s="317">
        <v>21</v>
      </c>
      <c r="B27" s="318" t="s">
        <v>21</v>
      </c>
      <c r="C27" s="315">
        <v>580</v>
      </c>
      <c r="D27" s="313">
        <v>40870</v>
      </c>
      <c r="E27" s="339">
        <f t="shared" si="1"/>
        <v>-40290</v>
      </c>
      <c r="F27" s="426">
        <f t="shared" si="3"/>
        <v>-98.6</v>
      </c>
      <c r="G27" s="290"/>
      <c r="H27" s="311">
        <v>62</v>
      </c>
      <c r="I27" s="312" t="s">
        <v>80</v>
      </c>
      <c r="J27" s="315">
        <v>0</v>
      </c>
      <c r="K27" s="313">
        <v>26329</v>
      </c>
      <c r="L27" s="339">
        <f t="shared" si="2"/>
        <v>-26329</v>
      </c>
      <c r="M27" s="426" t="str">
        <f t="shared" si="0"/>
        <v>皆減　</v>
      </c>
    </row>
    <row r="28" spans="1:13" ht="29.25" customHeight="1" thickBot="1">
      <c r="A28" s="317">
        <v>22</v>
      </c>
      <c r="B28" s="318" t="s">
        <v>22</v>
      </c>
      <c r="C28" s="315">
        <v>30</v>
      </c>
      <c r="D28" s="313">
        <v>4014</v>
      </c>
      <c r="E28" s="339">
        <f t="shared" si="1"/>
        <v>-3984</v>
      </c>
      <c r="F28" s="426">
        <f t="shared" si="3"/>
        <v>-99.3</v>
      </c>
      <c r="G28" s="290"/>
      <c r="H28" s="319">
        <v>63</v>
      </c>
      <c r="I28" s="312" t="s">
        <v>81</v>
      </c>
      <c r="J28" s="315">
        <v>8</v>
      </c>
      <c r="K28" s="313">
        <v>171</v>
      </c>
      <c r="L28" s="339">
        <f t="shared" si="2"/>
        <v>-163</v>
      </c>
      <c r="M28" s="426">
        <f t="shared" si="0"/>
        <v>-95.3</v>
      </c>
    </row>
    <row r="29" spans="1:13" ht="29.25" customHeight="1" thickBot="1" thickTop="1">
      <c r="A29" s="317">
        <v>23</v>
      </c>
      <c r="B29" s="318" t="s">
        <v>23</v>
      </c>
      <c r="C29" s="315">
        <v>129</v>
      </c>
      <c r="D29" s="313">
        <v>4322</v>
      </c>
      <c r="E29" s="339">
        <f t="shared" si="1"/>
        <v>-4193</v>
      </c>
      <c r="F29" s="426">
        <f t="shared" si="3"/>
        <v>-97</v>
      </c>
      <c r="G29" s="290"/>
      <c r="H29" s="535" t="s">
        <v>345</v>
      </c>
      <c r="I29" s="536"/>
      <c r="J29" s="309">
        <f>SUM(J6:J28)</f>
        <v>9017</v>
      </c>
      <c r="K29" s="307">
        <f>SUM(K6:K28)</f>
        <v>74185</v>
      </c>
      <c r="L29" s="337">
        <f>J29-K29</f>
        <v>-65168</v>
      </c>
      <c r="M29" s="425">
        <f t="shared" si="0"/>
        <v>-87.8</v>
      </c>
    </row>
    <row r="30" spans="1:13" ht="29.25" customHeight="1" thickBot="1" thickTop="1">
      <c r="A30" s="317">
        <v>24</v>
      </c>
      <c r="B30" s="318" t="s">
        <v>24</v>
      </c>
      <c r="C30" s="315">
        <v>19865</v>
      </c>
      <c r="D30" s="313">
        <v>6362</v>
      </c>
      <c r="E30" s="339">
        <f t="shared" si="1"/>
        <v>13503</v>
      </c>
      <c r="F30" s="426">
        <f t="shared" si="3"/>
        <v>212.2</v>
      </c>
      <c r="G30" s="290"/>
      <c r="H30" s="537" t="s">
        <v>346</v>
      </c>
      <c r="I30" s="538"/>
      <c r="J30" s="322">
        <f>J29+C47+C7</f>
        <v>967930</v>
      </c>
      <c r="K30" s="322">
        <f>K29+D47+D7</f>
        <v>3363290</v>
      </c>
      <c r="L30" s="342">
        <f t="shared" si="2"/>
        <v>-2395360</v>
      </c>
      <c r="M30" s="432">
        <f t="shared" si="0"/>
        <v>-71.2</v>
      </c>
    </row>
    <row r="31" spans="1:13" ht="29.25" customHeight="1">
      <c r="A31" s="317">
        <v>25</v>
      </c>
      <c r="B31" s="318" t="s">
        <v>25</v>
      </c>
      <c r="C31" s="315">
        <v>75</v>
      </c>
      <c r="D31" s="313">
        <v>524</v>
      </c>
      <c r="E31" s="339">
        <f t="shared" si="1"/>
        <v>-449</v>
      </c>
      <c r="F31" s="426">
        <f t="shared" si="3"/>
        <v>-85.7</v>
      </c>
      <c r="G31" s="290"/>
      <c r="H31" s="325"/>
      <c r="I31" s="325"/>
      <c r="J31" s="299"/>
      <c r="K31" s="299"/>
      <c r="L31" s="299"/>
      <c r="M31" s="344"/>
    </row>
    <row r="32" spans="1:13" ht="29.25" customHeight="1">
      <c r="A32" s="317">
        <v>26</v>
      </c>
      <c r="B32" s="318" t="s">
        <v>26</v>
      </c>
      <c r="C32" s="315">
        <v>82</v>
      </c>
      <c r="D32" s="313">
        <v>2572</v>
      </c>
      <c r="E32" s="339">
        <f t="shared" si="1"/>
        <v>-2490</v>
      </c>
      <c r="F32" s="426">
        <f t="shared" si="3"/>
        <v>-96.8</v>
      </c>
      <c r="G32" s="290"/>
      <c r="H32" s="326" t="s">
        <v>363</v>
      </c>
      <c r="I32" s="327" t="s">
        <v>372</v>
      </c>
      <c r="J32" s="327"/>
      <c r="K32" s="327"/>
      <c r="L32" s="327"/>
      <c r="M32" s="327"/>
    </row>
    <row r="33" spans="1:13" ht="29.25" customHeight="1">
      <c r="A33" s="317">
        <v>27</v>
      </c>
      <c r="B33" s="318" t="s">
        <v>27</v>
      </c>
      <c r="C33" s="315">
        <v>6</v>
      </c>
      <c r="D33" s="313">
        <v>10</v>
      </c>
      <c r="E33" s="339">
        <f t="shared" si="1"/>
        <v>-4</v>
      </c>
      <c r="F33" s="426">
        <f t="shared" si="3"/>
        <v>-40</v>
      </c>
      <c r="G33" s="290"/>
      <c r="H33" s="364"/>
      <c r="I33" s="327"/>
      <c r="J33" s="327"/>
      <c r="K33" s="327"/>
      <c r="L33" s="327"/>
      <c r="M33" s="327"/>
    </row>
    <row r="34" spans="1:13" ht="29.25" customHeight="1">
      <c r="A34" s="317">
        <v>28</v>
      </c>
      <c r="B34" s="318" t="s">
        <v>28</v>
      </c>
      <c r="C34" s="315">
        <v>344725</v>
      </c>
      <c r="D34" s="313">
        <v>262200</v>
      </c>
      <c r="E34" s="339">
        <f t="shared" si="1"/>
        <v>82525</v>
      </c>
      <c r="F34" s="426">
        <f t="shared" si="3"/>
        <v>31.5</v>
      </c>
      <c r="G34" s="290"/>
      <c r="H34" s="364"/>
      <c r="I34" s="327"/>
      <c r="J34" s="327"/>
      <c r="K34" s="327"/>
      <c r="L34" s="327"/>
      <c r="M34" s="327"/>
    </row>
    <row r="35" spans="1:13" ht="29.25" customHeight="1">
      <c r="A35" s="317">
        <v>29</v>
      </c>
      <c r="B35" s="318" t="s">
        <v>29</v>
      </c>
      <c r="C35" s="315">
        <v>21</v>
      </c>
      <c r="D35" s="313">
        <v>1112</v>
      </c>
      <c r="E35" s="339">
        <f t="shared" si="1"/>
        <v>-1091</v>
      </c>
      <c r="F35" s="426">
        <f t="shared" si="3"/>
        <v>-98.1</v>
      </c>
      <c r="G35" s="290"/>
      <c r="H35" s="327"/>
      <c r="I35" s="327"/>
      <c r="J35" s="327"/>
      <c r="K35" s="327"/>
      <c r="L35" s="327"/>
      <c r="M35" s="327"/>
    </row>
    <row r="36" spans="1:13" ht="29.25" customHeight="1">
      <c r="A36" s="317">
        <v>30</v>
      </c>
      <c r="B36" s="318" t="s">
        <v>30</v>
      </c>
      <c r="C36" s="315">
        <v>4492</v>
      </c>
      <c r="D36" s="313">
        <v>34069</v>
      </c>
      <c r="E36" s="339">
        <f t="shared" si="1"/>
        <v>-29577</v>
      </c>
      <c r="F36" s="426">
        <f t="shared" si="3"/>
        <v>-86.8</v>
      </c>
      <c r="G36" s="290"/>
      <c r="H36" s="327"/>
      <c r="I36" s="327"/>
      <c r="J36" s="327"/>
      <c r="K36" s="327"/>
      <c r="L36" s="327"/>
      <c r="M36" s="327"/>
    </row>
    <row r="37" spans="1:13" ht="29.25" customHeight="1">
      <c r="A37" s="317">
        <v>31</v>
      </c>
      <c r="B37" s="318" t="s">
        <v>31</v>
      </c>
      <c r="C37" s="315">
        <v>469</v>
      </c>
      <c r="D37" s="313">
        <v>767</v>
      </c>
      <c r="E37" s="339">
        <f t="shared" si="1"/>
        <v>-298</v>
      </c>
      <c r="F37" s="426">
        <f t="shared" si="3"/>
        <v>-38.9</v>
      </c>
      <c r="G37" s="290"/>
      <c r="H37" s="327"/>
      <c r="I37" s="327"/>
      <c r="J37" s="327"/>
      <c r="K37" s="327"/>
      <c r="L37" s="327"/>
      <c r="M37" s="327"/>
    </row>
    <row r="38" spans="1:13" ht="29.25" customHeight="1">
      <c r="A38" s="317">
        <v>32</v>
      </c>
      <c r="B38" s="318" t="s">
        <v>33</v>
      </c>
      <c r="C38" s="315">
        <v>15036</v>
      </c>
      <c r="D38" s="313">
        <v>34254</v>
      </c>
      <c r="E38" s="339">
        <f t="shared" si="1"/>
        <v>-19218</v>
      </c>
      <c r="F38" s="426">
        <f t="shared" si="3"/>
        <v>-56.1</v>
      </c>
      <c r="G38" s="290"/>
      <c r="H38" s="327"/>
      <c r="I38" s="327"/>
      <c r="J38" s="327"/>
      <c r="K38" s="327"/>
      <c r="L38" s="327"/>
      <c r="M38" s="327"/>
    </row>
    <row r="39" spans="1:13" ht="29.25" customHeight="1">
      <c r="A39" s="317">
        <v>33</v>
      </c>
      <c r="B39" s="318" t="s">
        <v>34</v>
      </c>
      <c r="C39" s="315">
        <v>87</v>
      </c>
      <c r="D39" s="313">
        <v>14180</v>
      </c>
      <c r="E39" s="339">
        <f t="shared" si="1"/>
        <v>-14093</v>
      </c>
      <c r="F39" s="426">
        <f t="shared" si="3"/>
        <v>-99.4</v>
      </c>
      <c r="G39" s="290"/>
      <c r="H39" s="327"/>
      <c r="I39" s="327"/>
      <c r="J39" s="327"/>
      <c r="K39" s="327"/>
      <c r="L39" s="327"/>
      <c r="M39" s="327"/>
    </row>
    <row r="40" spans="1:13" ht="29.25" customHeight="1">
      <c r="A40" s="317">
        <v>34</v>
      </c>
      <c r="B40" s="318" t="s">
        <v>35</v>
      </c>
      <c r="C40" s="315">
        <v>18380</v>
      </c>
      <c r="D40" s="313">
        <v>108</v>
      </c>
      <c r="E40" s="339">
        <f t="shared" si="1"/>
        <v>18272</v>
      </c>
      <c r="F40" s="426">
        <f t="shared" si="3"/>
        <v>16918.5</v>
      </c>
      <c r="G40" s="290"/>
      <c r="H40" s="327"/>
      <c r="I40" s="327"/>
      <c r="J40" s="327"/>
      <c r="K40" s="327"/>
      <c r="L40" s="327"/>
      <c r="M40" s="327"/>
    </row>
    <row r="41" spans="1:13" ht="29.25" customHeight="1">
      <c r="A41" s="317">
        <v>35</v>
      </c>
      <c r="B41" s="318" t="s">
        <v>36</v>
      </c>
      <c r="C41" s="315">
        <v>3069</v>
      </c>
      <c r="D41" s="313">
        <v>140915</v>
      </c>
      <c r="E41" s="339">
        <f t="shared" si="1"/>
        <v>-137846</v>
      </c>
      <c r="F41" s="426">
        <f t="shared" si="3"/>
        <v>-97.8</v>
      </c>
      <c r="G41" s="290"/>
      <c r="H41" s="327"/>
      <c r="I41" s="327"/>
      <c r="J41" s="327"/>
      <c r="K41" s="327"/>
      <c r="L41" s="327"/>
      <c r="M41" s="327"/>
    </row>
    <row r="42" spans="1:13" ht="29.25" customHeight="1">
      <c r="A42" s="317">
        <v>36</v>
      </c>
      <c r="B42" s="318" t="s">
        <v>93</v>
      </c>
      <c r="C42" s="315">
        <v>436</v>
      </c>
      <c r="D42" s="313">
        <v>8712</v>
      </c>
      <c r="E42" s="339">
        <f t="shared" si="1"/>
        <v>-8276</v>
      </c>
      <c r="F42" s="426">
        <f t="shared" si="3"/>
        <v>-95</v>
      </c>
      <c r="G42" s="290"/>
      <c r="H42" s="327"/>
      <c r="I42" s="327"/>
      <c r="J42" s="327"/>
      <c r="K42" s="327"/>
      <c r="L42" s="327"/>
      <c r="M42" s="327"/>
    </row>
    <row r="43" spans="1:13" ht="29.25" customHeight="1">
      <c r="A43" s="317">
        <v>37</v>
      </c>
      <c r="B43" s="318" t="s">
        <v>37</v>
      </c>
      <c r="C43" s="315">
        <v>17</v>
      </c>
      <c r="D43" s="313">
        <v>9</v>
      </c>
      <c r="E43" s="339">
        <f t="shared" si="1"/>
        <v>8</v>
      </c>
      <c r="F43" s="426">
        <f t="shared" si="3"/>
        <v>88.9</v>
      </c>
      <c r="G43" s="290"/>
      <c r="H43" s="327"/>
      <c r="I43" s="327"/>
      <c r="J43" s="327"/>
      <c r="K43" s="327"/>
      <c r="L43" s="327"/>
      <c r="M43" s="327"/>
    </row>
    <row r="44" spans="1:13" ht="29.25" customHeight="1">
      <c r="A44" s="317">
        <v>38</v>
      </c>
      <c r="B44" s="296" t="s">
        <v>38</v>
      </c>
      <c r="C44" s="299">
        <v>24734</v>
      </c>
      <c r="D44" s="297">
        <v>5872</v>
      </c>
      <c r="E44" s="334">
        <f t="shared" si="1"/>
        <v>18862</v>
      </c>
      <c r="F44" s="424">
        <f t="shared" si="3"/>
        <v>321.2</v>
      </c>
      <c r="G44" s="290"/>
      <c r="H44" s="327"/>
      <c r="I44" s="327"/>
      <c r="J44" s="327"/>
      <c r="K44" s="327"/>
      <c r="L44" s="327"/>
      <c r="M44" s="327"/>
    </row>
    <row r="45" spans="1:13" ht="29.25" customHeight="1">
      <c r="A45" s="367">
        <v>39</v>
      </c>
      <c r="B45" s="368" t="s">
        <v>347</v>
      </c>
      <c r="C45" s="371">
        <v>202</v>
      </c>
      <c r="D45" s="369">
        <v>527</v>
      </c>
      <c r="E45" s="381">
        <f t="shared" si="1"/>
        <v>-325</v>
      </c>
      <c r="F45" s="428">
        <f t="shared" si="3"/>
        <v>-61.7</v>
      </c>
      <c r="G45" s="290"/>
      <c r="H45" s="327"/>
      <c r="I45" s="327"/>
      <c r="J45" s="327"/>
      <c r="K45" s="327"/>
      <c r="L45" s="327"/>
      <c r="M45" s="327"/>
    </row>
    <row r="46" spans="1:13" ht="29.25" customHeight="1" thickBot="1">
      <c r="A46" s="383">
        <v>40</v>
      </c>
      <c r="B46" s="384" t="s">
        <v>375</v>
      </c>
      <c r="C46" s="385">
        <v>183</v>
      </c>
      <c r="D46" s="386">
        <v>4618</v>
      </c>
      <c r="E46" s="387">
        <f>C46-D46</f>
        <v>-4435</v>
      </c>
      <c r="F46" s="429">
        <f t="shared" si="3"/>
        <v>-96</v>
      </c>
      <c r="G46" s="290"/>
      <c r="J46" s="327"/>
      <c r="K46" s="327"/>
      <c r="L46" s="327"/>
      <c r="M46" s="327"/>
    </row>
    <row r="47" spans="1:13" ht="29.25" customHeight="1" thickBot="1" thickTop="1">
      <c r="A47" s="525" t="s">
        <v>348</v>
      </c>
      <c r="B47" s="526"/>
      <c r="C47" s="393">
        <f>SUM(C8:C46)</f>
        <v>476424</v>
      </c>
      <c r="D47" s="390">
        <f>SUM(D8:D46)</f>
        <v>2789263</v>
      </c>
      <c r="E47" s="394">
        <f>C47-D47</f>
        <v>-2312839</v>
      </c>
      <c r="F47" s="430">
        <f t="shared" si="3"/>
        <v>-82.9</v>
      </c>
      <c r="J47" s="327"/>
      <c r="K47" s="327"/>
      <c r="L47" s="327"/>
      <c r="M47" s="327"/>
    </row>
    <row r="48" spans="3:13" ht="21" customHeight="1">
      <c r="C48" s="333"/>
      <c r="D48" s="333"/>
      <c r="E48" s="333"/>
      <c r="F48" s="333"/>
      <c r="J48" s="327"/>
      <c r="K48" s="327"/>
      <c r="L48" s="327"/>
      <c r="M48" s="327"/>
    </row>
    <row r="49" spans="10:13" ht="21" customHeight="1">
      <c r="J49" s="327"/>
      <c r="K49" s="327"/>
      <c r="L49" s="327"/>
      <c r="M49" s="327"/>
    </row>
    <row r="50" spans="10:13" ht="21" customHeight="1">
      <c r="J50" s="327"/>
      <c r="K50" s="327"/>
      <c r="L50" s="327"/>
      <c r="M50" s="327"/>
    </row>
    <row r="51" spans="10:13" ht="21" customHeight="1">
      <c r="J51" s="327"/>
      <c r="K51" s="327"/>
      <c r="L51" s="327"/>
      <c r="M51" s="327"/>
    </row>
    <row r="52" spans="10:13" ht="21" customHeight="1">
      <c r="J52" s="327"/>
      <c r="K52" s="327"/>
      <c r="L52" s="327"/>
      <c r="M52" s="327"/>
    </row>
    <row r="53" spans="10:13" ht="21" customHeight="1">
      <c r="J53" s="327"/>
      <c r="K53" s="327"/>
      <c r="L53" s="327"/>
      <c r="M53" s="327"/>
    </row>
    <row r="54" spans="10:13" ht="21" customHeight="1">
      <c r="J54" s="327"/>
      <c r="K54" s="327"/>
      <c r="L54" s="327"/>
      <c r="M54" s="327"/>
    </row>
    <row r="55" spans="10:13" ht="21" customHeight="1">
      <c r="J55" s="327"/>
      <c r="K55" s="327"/>
      <c r="L55" s="327"/>
      <c r="M55" s="327"/>
    </row>
    <row r="56" spans="10:13" ht="21" customHeight="1">
      <c r="J56" s="327"/>
      <c r="K56" s="327"/>
      <c r="L56" s="327"/>
      <c r="M56" s="327"/>
    </row>
    <row r="57" spans="10:13" ht="21" customHeight="1">
      <c r="J57" s="327"/>
      <c r="K57" s="327"/>
      <c r="L57" s="327"/>
      <c r="M57" s="327"/>
    </row>
    <row r="58" spans="10:13" ht="21" customHeight="1">
      <c r="J58" s="327"/>
      <c r="K58" s="327"/>
      <c r="L58" s="327"/>
      <c r="M58" s="327"/>
    </row>
    <row r="59" spans="10:13" ht="21" customHeight="1">
      <c r="J59" s="327"/>
      <c r="K59" s="327"/>
      <c r="L59" s="327"/>
      <c r="M59" s="327"/>
    </row>
    <row r="60" spans="10:13" ht="21" customHeight="1">
      <c r="J60" s="327"/>
      <c r="K60" s="327"/>
      <c r="L60" s="327"/>
      <c r="M60" s="327"/>
    </row>
    <row r="61" spans="10:13" ht="21" customHeight="1">
      <c r="J61" s="327"/>
      <c r="K61" s="327"/>
      <c r="L61" s="327"/>
      <c r="M61" s="327"/>
    </row>
    <row r="62" spans="10:13" ht="21" customHeight="1">
      <c r="J62" s="327"/>
      <c r="K62" s="327"/>
      <c r="L62" s="327"/>
      <c r="M62" s="327"/>
    </row>
    <row r="63" spans="10:13" ht="21" customHeight="1">
      <c r="J63" s="327"/>
      <c r="K63" s="327"/>
      <c r="L63" s="327"/>
      <c r="M63" s="327"/>
    </row>
    <row r="64" spans="10:13" ht="21" customHeight="1">
      <c r="J64" s="327"/>
      <c r="K64" s="327"/>
      <c r="L64" s="327"/>
      <c r="M64" s="327"/>
    </row>
    <row r="65" spans="10:13" ht="21" customHeight="1">
      <c r="J65" s="327"/>
      <c r="K65" s="327"/>
      <c r="L65" s="327"/>
      <c r="M65" s="327"/>
    </row>
    <row r="66" spans="10:13" ht="21" customHeight="1">
      <c r="J66" s="327"/>
      <c r="K66" s="327"/>
      <c r="L66" s="327"/>
      <c r="M66" s="327"/>
    </row>
    <row r="67" spans="10:13" ht="21" customHeight="1">
      <c r="J67" s="327"/>
      <c r="K67" s="327"/>
      <c r="L67" s="327"/>
      <c r="M67" s="327"/>
    </row>
    <row r="68" spans="10:13" ht="21" customHeight="1">
      <c r="J68" s="327"/>
      <c r="K68" s="327"/>
      <c r="L68" s="327"/>
      <c r="M68" s="327"/>
    </row>
    <row r="69" spans="10:13" ht="21" customHeight="1">
      <c r="J69" s="327"/>
      <c r="K69" s="327"/>
      <c r="L69" s="327"/>
      <c r="M69" s="327"/>
    </row>
    <row r="70" spans="10:13" ht="21" customHeight="1">
      <c r="J70" s="327"/>
      <c r="K70" s="327"/>
      <c r="L70" s="327"/>
      <c r="M70" s="327"/>
    </row>
    <row r="71" spans="10:13" ht="21" customHeight="1">
      <c r="J71" s="327"/>
      <c r="K71" s="327"/>
      <c r="L71" s="327"/>
      <c r="M71" s="327"/>
    </row>
    <row r="72" spans="10:13" ht="21" customHeight="1">
      <c r="J72" s="327"/>
      <c r="K72" s="327"/>
      <c r="L72" s="327"/>
      <c r="M72" s="327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9" useFirstPageNumber="1" fitToHeight="1" fitToWidth="1" horizontalDpi="600" verticalDpi="600" orientation="portrait" paperSize="9" scale="60" r:id="rId1"/>
  <headerFooter>
    <oddFooter>&amp;C&amp;"ＭＳ ゴシック,標準"&amp;16&amp;P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="85" zoomScaleSheetLayoutView="85" zoomScalePageLayoutView="0" workbookViewId="0" topLeftCell="A1">
      <selection activeCell="N39" sqref="N39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41" t="s">
        <v>391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</row>
    <row r="2" spans="1:13" ht="21" customHeight="1" thickBot="1">
      <c r="A2" s="237"/>
      <c r="B2" s="237"/>
      <c r="C2" s="237"/>
      <c r="D2" s="237"/>
      <c r="E2" s="237"/>
      <c r="F2" s="282"/>
      <c r="G2" s="281"/>
      <c r="H2" s="237"/>
      <c r="I2" s="237"/>
      <c r="J2" s="237"/>
      <c r="K2" s="237"/>
      <c r="L2" s="237"/>
      <c r="M2" s="282" t="s">
        <v>349</v>
      </c>
    </row>
    <row r="3" spans="1:13" ht="21" customHeight="1">
      <c r="A3" s="347"/>
      <c r="B3" s="348"/>
      <c r="C3" s="349" t="s">
        <v>369</v>
      </c>
      <c r="D3" s="350" t="s">
        <v>350</v>
      </c>
      <c r="E3" s="350" t="s">
        <v>351</v>
      </c>
      <c r="F3" s="351" t="s">
        <v>352</v>
      </c>
      <c r="G3" s="346"/>
      <c r="H3" s="352"/>
      <c r="I3" s="353"/>
      <c r="J3" s="349" t="s">
        <v>369</v>
      </c>
      <c r="K3" s="350" t="s">
        <v>350</v>
      </c>
      <c r="L3" s="350" t="s">
        <v>351</v>
      </c>
      <c r="M3" s="351" t="s">
        <v>353</v>
      </c>
    </row>
    <row r="4" spans="1:13" ht="21" customHeight="1">
      <c r="A4" s="529" t="s">
        <v>336</v>
      </c>
      <c r="B4" s="530"/>
      <c r="C4" s="354" t="s">
        <v>354</v>
      </c>
      <c r="D4" s="355" t="s">
        <v>354</v>
      </c>
      <c r="E4" s="355" t="s">
        <v>355</v>
      </c>
      <c r="F4" s="356" t="s">
        <v>356</v>
      </c>
      <c r="G4" s="346"/>
      <c r="H4" s="531" t="s">
        <v>336</v>
      </c>
      <c r="I4" s="532"/>
      <c r="J4" s="354" t="s">
        <v>354</v>
      </c>
      <c r="K4" s="355" t="s">
        <v>354</v>
      </c>
      <c r="L4" s="355" t="s">
        <v>87</v>
      </c>
      <c r="M4" s="356" t="s">
        <v>357</v>
      </c>
    </row>
    <row r="5" spans="1:13" ht="21" customHeight="1" thickBot="1">
      <c r="A5" s="357"/>
      <c r="B5" s="358"/>
      <c r="C5" s="359" t="s">
        <v>359</v>
      </c>
      <c r="D5" s="360" t="s">
        <v>376</v>
      </c>
      <c r="E5" s="360" t="s">
        <v>361</v>
      </c>
      <c r="F5" s="361" t="s">
        <v>362</v>
      </c>
      <c r="G5" s="346"/>
      <c r="H5" s="362"/>
      <c r="I5" s="363"/>
      <c r="J5" s="359" t="s">
        <v>359</v>
      </c>
      <c r="K5" s="360" t="s">
        <v>376</v>
      </c>
      <c r="L5" s="360" t="s">
        <v>89</v>
      </c>
      <c r="M5" s="361" t="s">
        <v>90</v>
      </c>
    </row>
    <row r="6" spans="1:13" ht="29.25" customHeight="1" thickBot="1">
      <c r="A6" s="295">
        <v>1</v>
      </c>
      <c r="B6" s="296" t="s">
        <v>342</v>
      </c>
      <c r="C6" s="299">
        <v>976480</v>
      </c>
      <c r="D6" s="297">
        <v>2886969</v>
      </c>
      <c r="E6" s="334">
        <f>C6-D6</f>
        <v>-1910489</v>
      </c>
      <c r="F6" s="335">
        <f>IF(D6=0,IF(C6=0,"－　","皆増　"),IF(C6=0,"皆減　",ROUND(E6/D6*100,1)))</f>
        <v>-66.2</v>
      </c>
      <c r="G6" s="290"/>
      <c r="H6" s="301">
        <v>41</v>
      </c>
      <c r="I6" s="302" t="s">
        <v>40</v>
      </c>
      <c r="J6" s="305">
        <v>57502</v>
      </c>
      <c r="K6" s="303">
        <v>100181</v>
      </c>
      <c r="L6" s="336">
        <f>J6-K6</f>
        <v>-42679</v>
      </c>
      <c r="M6" s="380">
        <f aca="true" t="shared" si="0" ref="M6:M30">IF(K6=0,IF(J6=0,"－　","皆増　"),IF(J6=0,"皆減　",ROUND(L6/K6*100,1)))</f>
        <v>-42.6</v>
      </c>
    </row>
    <row r="7" spans="1:13" ht="29.25" customHeight="1" thickBot="1" thickTop="1">
      <c r="A7" s="533" t="s">
        <v>343</v>
      </c>
      <c r="B7" s="534"/>
      <c r="C7" s="309">
        <f>C6</f>
        <v>976480</v>
      </c>
      <c r="D7" s="307">
        <f>D6</f>
        <v>2886969</v>
      </c>
      <c r="E7" s="337">
        <f aca="true" t="shared" si="1" ref="E7:E45">C7-D7</f>
        <v>-1910489</v>
      </c>
      <c r="F7" s="338">
        <f aca="true" t="shared" si="2" ref="F7:F47">IF(D7=0,IF(C7=0,"－　","皆増　"),IF(C7=0,"皆減　",ROUND(E7/D7*100,1)))</f>
        <v>-66.2</v>
      </c>
      <c r="G7" s="290"/>
      <c r="H7" s="311">
        <v>42</v>
      </c>
      <c r="I7" s="312" t="s">
        <v>43</v>
      </c>
      <c r="J7" s="315">
        <v>49500</v>
      </c>
      <c r="K7" s="313">
        <v>116967</v>
      </c>
      <c r="L7" s="339">
        <f aca="true" t="shared" si="3" ref="L7:L30">J7-K7</f>
        <v>-67467</v>
      </c>
      <c r="M7" s="340">
        <f t="shared" si="0"/>
        <v>-57.7</v>
      </c>
    </row>
    <row r="8" spans="1:13" ht="29.25" customHeight="1" thickTop="1">
      <c r="A8" s="317">
        <v>2</v>
      </c>
      <c r="B8" s="318" t="s">
        <v>2</v>
      </c>
      <c r="C8" s="315">
        <v>326362</v>
      </c>
      <c r="D8" s="313">
        <v>787722</v>
      </c>
      <c r="E8" s="339">
        <f t="shared" si="1"/>
        <v>-461360</v>
      </c>
      <c r="F8" s="340">
        <f t="shared" si="2"/>
        <v>-58.6</v>
      </c>
      <c r="G8" s="290"/>
      <c r="H8" s="311">
        <v>43</v>
      </c>
      <c r="I8" s="320" t="s">
        <v>44</v>
      </c>
      <c r="J8" s="315">
        <v>19349</v>
      </c>
      <c r="K8" s="313">
        <v>52350</v>
      </c>
      <c r="L8" s="339">
        <f t="shared" si="3"/>
        <v>-33001</v>
      </c>
      <c r="M8" s="340">
        <f t="shared" si="0"/>
        <v>-63</v>
      </c>
    </row>
    <row r="9" spans="1:13" ht="29.25" customHeight="1">
      <c r="A9" s="317">
        <v>3</v>
      </c>
      <c r="B9" s="321" t="s">
        <v>3</v>
      </c>
      <c r="C9" s="315">
        <v>122822</v>
      </c>
      <c r="D9" s="313">
        <v>341837</v>
      </c>
      <c r="E9" s="339">
        <f t="shared" si="1"/>
        <v>-219015</v>
      </c>
      <c r="F9" s="341">
        <f t="shared" si="2"/>
        <v>-64.1</v>
      </c>
      <c r="G9" s="290"/>
      <c r="H9" s="311">
        <v>44</v>
      </c>
      <c r="I9" s="312" t="s">
        <v>45</v>
      </c>
      <c r="J9" s="315">
        <v>5468</v>
      </c>
      <c r="K9" s="313">
        <v>23323</v>
      </c>
      <c r="L9" s="339">
        <f t="shared" si="3"/>
        <v>-17855</v>
      </c>
      <c r="M9" s="340">
        <f t="shared" si="0"/>
        <v>-76.6</v>
      </c>
    </row>
    <row r="10" spans="1:13" ht="29.25" customHeight="1">
      <c r="A10" s="317">
        <v>4</v>
      </c>
      <c r="B10" s="318" t="s">
        <v>4</v>
      </c>
      <c r="C10" s="315">
        <v>543523</v>
      </c>
      <c r="D10" s="313">
        <v>1290714</v>
      </c>
      <c r="E10" s="339">
        <f t="shared" si="1"/>
        <v>-747191</v>
      </c>
      <c r="F10" s="340">
        <f t="shared" si="2"/>
        <v>-57.9</v>
      </c>
      <c r="G10" s="290"/>
      <c r="H10" s="311">
        <v>45</v>
      </c>
      <c r="I10" s="312" t="s">
        <v>46</v>
      </c>
      <c r="J10" s="315">
        <v>17911</v>
      </c>
      <c r="K10" s="313">
        <v>51783</v>
      </c>
      <c r="L10" s="339">
        <f t="shared" si="3"/>
        <v>-33872</v>
      </c>
      <c r="M10" s="340">
        <f t="shared" si="0"/>
        <v>-65.4</v>
      </c>
    </row>
    <row r="11" spans="1:13" ht="29.25" customHeight="1">
      <c r="A11" s="317">
        <v>5</v>
      </c>
      <c r="B11" s="318" t="s">
        <v>5</v>
      </c>
      <c r="C11" s="315">
        <v>56584</v>
      </c>
      <c r="D11" s="313">
        <v>137298</v>
      </c>
      <c r="E11" s="339">
        <f t="shared" si="1"/>
        <v>-80714</v>
      </c>
      <c r="F11" s="340">
        <f t="shared" si="2"/>
        <v>-58.8</v>
      </c>
      <c r="G11" s="290"/>
      <c r="H11" s="311">
        <v>46</v>
      </c>
      <c r="I11" s="312" t="s">
        <v>47</v>
      </c>
      <c r="J11" s="315">
        <v>9872</v>
      </c>
      <c r="K11" s="313">
        <v>35931</v>
      </c>
      <c r="L11" s="339">
        <f t="shared" si="3"/>
        <v>-26059</v>
      </c>
      <c r="M11" s="340">
        <f t="shared" si="0"/>
        <v>-72.5</v>
      </c>
    </row>
    <row r="12" spans="1:13" ht="29.25" customHeight="1">
      <c r="A12" s="317">
        <v>6</v>
      </c>
      <c r="B12" s="318" t="s">
        <v>6</v>
      </c>
      <c r="C12" s="315">
        <v>30106</v>
      </c>
      <c r="D12" s="313">
        <v>116279</v>
      </c>
      <c r="E12" s="339">
        <f t="shared" si="1"/>
        <v>-86173</v>
      </c>
      <c r="F12" s="340">
        <f t="shared" si="2"/>
        <v>-74.1</v>
      </c>
      <c r="G12" s="290"/>
      <c r="H12" s="311">
        <v>47</v>
      </c>
      <c r="I12" s="312" t="s">
        <v>48</v>
      </c>
      <c r="J12" s="315">
        <v>13422</v>
      </c>
      <c r="K12" s="313">
        <v>47951</v>
      </c>
      <c r="L12" s="339">
        <f t="shared" si="3"/>
        <v>-34529</v>
      </c>
      <c r="M12" s="340">
        <f t="shared" si="0"/>
        <v>-72</v>
      </c>
    </row>
    <row r="13" spans="1:13" ht="29.25" customHeight="1">
      <c r="A13" s="317">
        <v>7</v>
      </c>
      <c r="B13" s="318" t="s">
        <v>7</v>
      </c>
      <c r="C13" s="315">
        <v>278752</v>
      </c>
      <c r="D13" s="313">
        <v>686939</v>
      </c>
      <c r="E13" s="339">
        <f t="shared" si="1"/>
        <v>-408187</v>
      </c>
      <c r="F13" s="340">
        <f t="shared" si="2"/>
        <v>-59.4</v>
      </c>
      <c r="G13" s="290"/>
      <c r="H13" s="311">
        <v>48</v>
      </c>
      <c r="I13" s="312" t="s">
        <v>51</v>
      </c>
      <c r="J13" s="315">
        <v>12270</v>
      </c>
      <c r="K13" s="313">
        <v>48454</v>
      </c>
      <c r="L13" s="339">
        <f t="shared" si="3"/>
        <v>-36184</v>
      </c>
      <c r="M13" s="340">
        <f t="shared" si="0"/>
        <v>-74.7</v>
      </c>
    </row>
    <row r="14" spans="1:13" ht="29.25" customHeight="1">
      <c r="A14" s="317">
        <v>8</v>
      </c>
      <c r="B14" s="318" t="s">
        <v>8</v>
      </c>
      <c r="C14" s="315">
        <v>56778</v>
      </c>
      <c r="D14" s="313">
        <v>132945</v>
      </c>
      <c r="E14" s="339">
        <f t="shared" si="1"/>
        <v>-76167</v>
      </c>
      <c r="F14" s="340">
        <f t="shared" si="2"/>
        <v>-57.3</v>
      </c>
      <c r="G14" s="290"/>
      <c r="H14" s="311">
        <v>49</v>
      </c>
      <c r="I14" s="312" t="s">
        <v>52</v>
      </c>
      <c r="J14" s="315">
        <v>9450</v>
      </c>
      <c r="K14" s="313">
        <v>43656</v>
      </c>
      <c r="L14" s="339">
        <f t="shared" si="3"/>
        <v>-34206</v>
      </c>
      <c r="M14" s="340">
        <f t="shared" si="0"/>
        <v>-78.4</v>
      </c>
    </row>
    <row r="15" spans="1:13" ht="29.25" customHeight="1">
      <c r="A15" s="317">
        <v>9</v>
      </c>
      <c r="B15" s="318" t="s">
        <v>9</v>
      </c>
      <c r="C15" s="315">
        <v>83168</v>
      </c>
      <c r="D15" s="313">
        <v>214651</v>
      </c>
      <c r="E15" s="339">
        <f t="shared" si="1"/>
        <v>-131483</v>
      </c>
      <c r="F15" s="340">
        <f t="shared" si="2"/>
        <v>-61.3</v>
      </c>
      <c r="G15" s="290"/>
      <c r="H15" s="311">
        <v>50</v>
      </c>
      <c r="I15" s="312" t="s">
        <v>53</v>
      </c>
      <c r="J15" s="315">
        <v>6816</v>
      </c>
      <c r="K15" s="313">
        <v>28108</v>
      </c>
      <c r="L15" s="339">
        <f t="shared" si="3"/>
        <v>-21292</v>
      </c>
      <c r="M15" s="340">
        <f t="shared" si="0"/>
        <v>-75.8</v>
      </c>
    </row>
    <row r="16" spans="1:13" ht="29.25" customHeight="1">
      <c r="A16" s="317">
        <v>10</v>
      </c>
      <c r="B16" s="318" t="s">
        <v>10</v>
      </c>
      <c r="C16" s="315">
        <v>46562</v>
      </c>
      <c r="D16" s="313">
        <v>136846</v>
      </c>
      <c r="E16" s="339">
        <f t="shared" si="1"/>
        <v>-90284</v>
      </c>
      <c r="F16" s="340">
        <f t="shared" si="2"/>
        <v>-66</v>
      </c>
      <c r="G16" s="290"/>
      <c r="H16" s="311">
        <v>51</v>
      </c>
      <c r="I16" s="312" t="s">
        <v>344</v>
      </c>
      <c r="J16" s="315">
        <v>3710</v>
      </c>
      <c r="K16" s="313">
        <v>23269</v>
      </c>
      <c r="L16" s="339">
        <f t="shared" si="3"/>
        <v>-19559</v>
      </c>
      <c r="M16" s="340">
        <f t="shared" si="0"/>
        <v>-84.1</v>
      </c>
    </row>
    <row r="17" spans="1:13" ht="29.25" customHeight="1">
      <c r="A17" s="317">
        <v>11</v>
      </c>
      <c r="B17" s="318" t="s">
        <v>11</v>
      </c>
      <c r="C17" s="315">
        <v>61135</v>
      </c>
      <c r="D17" s="313">
        <v>145901</v>
      </c>
      <c r="E17" s="339">
        <f t="shared" si="1"/>
        <v>-84766</v>
      </c>
      <c r="F17" s="340">
        <f t="shared" si="2"/>
        <v>-58.1</v>
      </c>
      <c r="G17" s="290"/>
      <c r="H17" s="311">
        <v>52</v>
      </c>
      <c r="I17" s="312" t="s">
        <v>54</v>
      </c>
      <c r="J17" s="315">
        <v>4447</v>
      </c>
      <c r="K17" s="313">
        <v>16118</v>
      </c>
      <c r="L17" s="339">
        <f t="shared" si="3"/>
        <v>-11671</v>
      </c>
      <c r="M17" s="340">
        <f t="shared" si="0"/>
        <v>-72.4</v>
      </c>
    </row>
    <row r="18" spans="1:13" ht="29.25" customHeight="1">
      <c r="A18" s="317">
        <v>12</v>
      </c>
      <c r="B18" s="318" t="s">
        <v>12</v>
      </c>
      <c r="C18" s="315">
        <v>194825</v>
      </c>
      <c r="D18" s="313">
        <v>414190</v>
      </c>
      <c r="E18" s="339">
        <f t="shared" si="1"/>
        <v>-219365</v>
      </c>
      <c r="F18" s="340">
        <f t="shared" si="2"/>
        <v>-53</v>
      </c>
      <c r="G18" s="290"/>
      <c r="H18" s="311">
        <v>53</v>
      </c>
      <c r="I18" s="312" t="s">
        <v>55</v>
      </c>
      <c r="J18" s="315">
        <v>3324</v>
      </c>
      <c r="K18" s="313">
        <v>15889</v>
      </c>
      <c r="L18" s="339">
        <f t="shared" si="3"/>
        <v>-12565</v>
      </c>
      <c r="M18" s="340">
        <f t="shared" si="0"/>
        <v>-79.1</v>
      </c>
    </row>
    <row r="19" spans="1:13" ht="29.25" customHeight="1">
      <c r="A19" s="317">
        <v>13</v>
      </c>
      <c r="B19" s="318" t="s">
        <v>13</v>
      </c>
      <c r="C19" s="315">
        <v>105322</v>
      </c>
      <c r="D19" s="313">
        <v>308797</v>
      </c>
      <c r="E19" s="339">
        <f t="shared" si="1"/>
        <v>-203475</v>
      </c>
      <c r="F19" s="340">
        <f t="shared" si="2"/>
        <v>-65.9</v>
      </c>
      <c r="G19" s="290"/>
      <c r="H19" s="311">
        <v>54</v>
      </c>
      <c r="I19" s="312" t="s">
        <v>56</v>
      </c>
      <c r="J19" s="315">
        <v>3335</v>
      </c>
      <c r="K19" s="313">
        <v>13745</v>
      </c>
      <c r="L19" s="339">
        <f t="shared" si="3"/>
        <v>-10410</v>
      </c>
      <c r="M19" s="340">
        <f t="shared" si="0"/>
        <v>-75.7</v>
      </c>
    </row>
    <row r="20" spans="1:13" ht="29.25" customHeight="1">
      <c r="A20" s="317">
        <v>14</v>
      </c>
      <c r="B20" s="318" t="s">
        <v>14</v>
      </c>
      <c r="C20" s="315">
        <v>34145</v>
      </c>
      <c r="D20" s="313">
        <v>93035</v>
      </c>
      <c r="E20" s="339">
        <f t="shared" si="1"/>
        <v>-58890</v>
      </c>
      <c r="F20" s="340">
        <f t="shared" si="2"/>
        <v>-63.3</v>
      </c>
      <c r="G20" s="290"/>
      <c r="H20" s="311">
        <v>55</v>
      </c>
      <c r="I20" s="312" t="s">
        <v>57</v>
      </c>
      <c r="J20" s="315">
        <v>3857</v>
      </c>
      <c r="K20" s="313">
        <v>26761</v>
      </c>
      <c r="L20" s="339">
        <f t="shared" si="3"/>
        <v>-22904</v>
      </c>
      <c r="M20" s="340">
        <f t="shared" si="0"/>
        <v>-85.6</v>
      </c>
    </row>
    <row r="21" spans="1:13" ht="29.25" customHeight="1">
      <c r="A21" s="317">
        <v>15</v>
      </c>
      <c r="B21" s="318" t="s">
        <v>15</v>
      </c>
      <c r="C21" s="315">
        <v>87294</v>
      </c>
      <c r="D21" s="313">
        <v>207771</v>
      </c>
      <c r="E21" s="339">
        <f t="shared" si="1"/>
        <v>-120477</v>
      </c>
      <c r="F21" s="340">
        <f t="shared" si="2"/>
        <v>-58</v>
      </c>
      <c r="G21" s="290"/>
      <c r="H21" s="311">
        <v>56</v>
      </c>
      <c r="I21" s="312" t="s">
        <v>59</v>
      </c>
      <c r="J21" s="315">
        <v>409</v>
      </c>
      <c r="K21" s="313">
        <v>6085</v>
      </c>
      <c r="L21" s="339">
        <f t="shared" si="3"/>
        <v>-5676</v>
      </c>
      <c r="M21" s="340">
        <f t="shared" si="0"/>
        <v>-93.3</v>
      </c>
    </row>
    <row r="22" spans="1:13" ht="29.25" customHeight="1">
      <c r="A22" s="317">
        <v>16</v>
      </c>
      <c r="B22" s="318" t="s">
        <v>16</v>
      </c>
      <c r="C22" s="315">
        <v>96947</v>
      </c>
      <c r="D22" s="313">
        <v>275814</v>
      </c>
      <c r="E22" s="339">
        <f t="shared" si="1"/>
        <v>-178867</v>
      </c>
      <c r="F22" s="340">
        <f t="shared" si="2"/>
        <v>-64.9</v>
      </c>
      <c r="G22" s="290"/>
      <c r="H22" s="311">
        <v>57</v>
      </c>
      <c r="I22" s="312" t="s">
        <v>60</v>
      </c>
      <c r="J22" s="315">
        <v>6226</v>
      </c>
      <c r="K22" s="313">
        <v>24909</v>
      </c>
      <c r="L22" s="339">
        <f t="shared" si="3"/>
        <v>-18683</v>
      </c>
      <c r="M22" s="340">
        <f t="shared" si="0"/>
        <v>-75</v>
      </c>
    </row>
    <row r="23" spans="1:13" ht="29.25" customHeight="1">
      <c r="A23" s="317">
        <v>17</v>
      </c>
      <c r="B23" s="318" t="s">
        <v>17</v>
      </c>
      <c r="C23" s="315">
        <v>185566</v>
      </c>
      <c r="D23" s="313">
        <v>382416</v>
      </c>
      <c r="E23" s="339">
        <f t="shared" si="1"/>
        <v>-196850</v>
      </c>
      <c r="F23" s="340">
        <f t="shared" si="2"/>
        <v>-51.5</v>
      </c>
      <c r="G23" s="290"/>
      <c r="H23" s="311">
        <v>58</v>
      </c>
      <c r="I23" s="312" t="s">
        <v>62</v>
      </c>
      <c r="J23" s="315">
        <v>6739</v>
      </c>
      <c r="K23" s="313">
        <v>25541</v>
      </c>
      <c r="L23" s="339">
        <f t="shared" si="3"/>
        <v>-18802</v>
      </c>
      <c r="M23" s="340">
        <f t="shared" si="0"/>
        <v>-73.6</v>
      </c>
    </row>
    <row r="24" spans="1:13" ht="29.25" customHeight="1">
      <c r="A24" s="317">
        <v>18</v>
      </c>
      <c r="B24" s="318" t="s">
        <v>18</v>
      </c>
      <c r="C24" s="315">
        <v>262086</v>
      </c>
      <c r="D24" s="313">
        <v>443201</v>
      </c>
      <c r="E24" s="339">
        <f t="shared" si="1"/>
        <v>-181115</v>
      </c>
      <c r="F24" s="340">
        <f t="shared" si="2"/>
        <v>-40.9</v>
      </c>
      <c r="G24" s="290"/>
      <c r="H24" s="311">
        <v>59</v>
      </c>
      <c r="I24" s="312" t="s">
        <v>64</v>
      </c>
      <c r="J24" s="315">
        <v>22858</v>
      </c>
      <c r="K24" s="313">
        <v>55522</v>
      </c>
      <c r="L24" s="339">
        <f t="shared" si="3"/>
        <v>-32664</v>
      </c>
      <c r="M24" s="340">
        <f t="shared" si="0"/>
        <v>-58.8</v>
      </c>
    </row>
    <row r="25" spans="1:13" ht="29.25" customHeight="1">
      <c r="A25" s="317">
        <v>19</v>
      </c>
      <c r="B25" s="318" t="s">
        <v>19</v>
      </c>
      <c r="C25" s="315">
        <v>329532</v>
      </c>
      <c r="D25" s="313">
        <v>615337</v>
      </c>
      <c r="E25" s="339">
        <f t="shared" si="1"/>
        <v>-285805</v>
      </c>
      <c r="F25" s="340">
        <f t="shared" si="2"/>
        <v>-46.4</v>
      </c>
      <c r="G25" s="290"/>
      <c r="H25" s="311">
        <v>60</v>
      </c>
      <c r="I25" s="312" t="s">
        <v>70</v>
      </c>
      <c r="J25" s="315">
        <v>15992</v>
      </c>
      <c r="K25" s="313">
        <v>54350</v>
      </c>
      <c r="L25" s="339">
        <f t="shared" si="3"/>
        <v>-38358</v>
      </c>
      <c r="M25" s="340">
        <f t="shared" si="0"/>
        <v>-70.6</v>
      </c>
    </row>
    <row r="26" spans="1:13" ht="29.25" customHeight="1">
      <c r="A26" s="317">
        <v>20</v>
      </c>
      <c r="B26" s="318" t="s">
        <v>20</v>
      </c>
      <c r="C26" s="315">
        <v>54083</v>
      </c>
      <c r="D26" s="313">
        <v>104579</v>
      </c>
      <c r="E26" s="339">
        <f t="shared" si="1"/>
        <v>-50496</v>
      </c>
      <c r="F26" s="340">
        <f t="shared" si="2"/>
        <v>-48.3</v>
      </c>
      <c r="G26" s="290"/>
      <c r="H26" s="311">
        <v>61</v>
      </c>
      <c r="I26" s="312" t="s">
        <v>75</v>
      </c>
      <c r="J26" s="315">
        <v>17491</v>
      </c>
      <c r="K26" s="313">
        <v>57904</v>
      </c>
      <c r="L26" s="339">
        <f t="shared" si="3"/>
        <v>-40413</v>
      </c>
      <c r="M26" s="340">
        <f t="shared" si="0"/>
        <v>-69.8</v>
      </c>
    </row>
    <row r="27" spans="1:13" ht="29.25" customHeight="1">
      <c r="A27" s="317">
        <v>21</v>
      </c>
      <c r="B27" s="318" t="s">
        <v>21</v>
      </c>
      <c r="C27" s="315">
        <v>147447</v>
      </c>
      <c r="D27" s="313">
        <v>309402</v>
      </c>
      <c r="E27" s="339">
        <f t="shared" si="1"/>
        <v>-161955</v>
      </c>
      <c r="F27" s="340">
        <f t="shared" si="2"/>
        <v>-52.3</v>
      </c>
      <c r="G27" s="290"/>
      <c r="H27" s="311">
        <v>62</v>
      </c>
      <c r="I27" s="312" t="s">
        <v>80</v>
      </c>
      <c r="J27" s="315">
        <v>34077</v>
      </c>
      <c r="K27" s="313">
        <v>85480</v>
      </c>
      <c r="L27" s="339">
        <f t="shared" si="3"/>
        <v>-51403</v>
      </c>
      <c r="M27" s="340">
        <f t="shared" si="0"/>
        <v>-60.1</v>
      </c>
    </row>
    <row r="28" spans="1:13" ht="29.25" customHeight="1" thickBot="1">
      <c r="A28" s="317">
        <v>22</v>
      </c>
      <c r="B28" s="318" t="s">
        <v>22</v>
      </c>
      <c r="C28" s="315">
        <v>131255</v>
      </c>
      <c r="D28" s="313">
        <v>265926</v>
      </c>
      <c r="E28" s="339">
        <f t="shared" si="1"/>
        <v>-134671</v>
      </c>
      <c r="F28" s="340">
        <f t="shared" si="2"/>
        <v>-50.6</v>
      </c>
      <c r="G28" s="290"/>
      <c r="H28" s="319">
        <v>63</v>
      </c>
      <c r="I28" s="312" t="s">
        <v>81</v>
      </c>
      <c r="J28" s="315">
        <v>36098</v>
      </c>
      <c r="K28" s="313">
        <v>72732</v>
      </c>
      <c r="L28" s="339">
        <f t="shared" si="3"/>
        <v>-36634</v>
      </c>
      <c r="M28" s="340">
        <f t="shared" si="0"/>
        <v>-50.4</v>
      </c>
    </row>
    <row r="29" spans="1:13" ht="29.25" customHeight="1" thickBot="1" thickTop="1">
      <c r="A29" s="317">
        <v>23</v>
      </c>
      <c r="B29" s="318" t="s">
        <v>23</v>
      </c>
      <c r="C29" s="315">
        <v>130160</v>
      </c>
      <c r="D29" s="313">
        <v>309688</v>
      </c>
      <c r="E29" s="339">
        <f t="shared" si="1"/>
        <v>-179528</v>
      </c>
      <c r="F29" s="340">
        <f t="shared" si="2"/>
        <v>-58</v>
      </c>
      <c r="G29" s="290"/>
      <c r="H29" s="535" t="s">
        <v>345</v>
      </c>
      <c r="I29" s="536"/>
      <c r="J29" s="309">
        <f>SUM(J6:J28)</f>
        <v>360123</v>
      </c>
      <c r="K29" s="307">
        <f>SUM(K6:K28)</f>
        <v>1027009</v>
      </c>
      <c r="L29" s="337">
        <f>J29-K29</f>
        <v>-666886</v>
      </c>
      <c r="M29" s="338">
        <f t="shared" si="0"/>
        <v>-64.9</v>
      </c>
    </row>
    <row r="30" spans="1:13" ht="29.25" customHeight="1" thickBot="1" thickTop="1">
      <c r="A30" s="317">
        <v>24</v>
      </c>
      <c r="B30" s="318" t="s">
        <v>24</v>
      </c>
      <c r="C30" s="315">
        <v>62318</v>
      </c>
      <c r="D30" s="313">
        <v>121620</v>
      </c>
      <c r="E30" s="339">
        <f t="shared" si="1"/>
        <v>-59302</v>
      </c>
      <c r="F30" s="340">
        <f t="shared" si="2"/>
        <v>-48.8</v>
      </c>
      <c r="G30" s="290"/>
      <c r="H30" s="537" t="s">
        <v>346</v>
      </c>
      <c r="I30" s="538"/>
      <c r="J30" s="322">
        <f>J29+C47+C7</f>
        <v>6060852</v>
      </c>
      <c r="K30" s="322">
        <f>K29+D47+D7</f>
        <v>14351648</v>
      </c>
      <c r="L30" s="342">
        <f t="shared" si="3"/>
        <v>-8290796</v>
      </c>
      <c r="M30" s="343">
        <f t="shared" si="0"/>
        <v>-57.8</v>
      </c>
    </row>
    <row r="31" spans="1:13" ht="29.25" customHeight="1">
      <c r="A31" s="317">
        <v>25</v>
      </c>
      <c r="B31" s="318" t="s">
        <v>25</v>
      </c>
      <c r="C31" s="315">
        <v>80683</v>
      </c>
      <c r="D31" s="313">
        <v>184085</v>
      </c>
      <c r="E31" s="339">
        <f t="shared" si="1"/>
        <v>-103402</v>
      </c>
      <c r="F31" s="340">
        <f t="shared" si="2"/>
        <v>-56.2</v>
      </c>
      <c r="G31" s="290"/>
      <c r="H31" s="325"/>
      <c r="I31" s="325"/>
      <c r="J31" s="299"/>
      <c r="K31" s="299"/>
      <c r="L31" s="299"/>
      <c r="M31" s="344"/>
    </row>
    <row r="32" spans="1:13" ht="29.25" customHeight="1">
      <c r="A32" s="317">
        <v>26</v>
      </c>
      <c r="B32" s="318" t="s">
        <v>26</v>
      </c>
      <c r="C32" s="315">
        <v>178652</v>
      </c>
      <c r="D32" s="313">
        <v>285602</v>
      </c>
      <c r="E32" s="339">
        <f t="shared" si="1"/>
        <v>-106950</v>
      </c>
      <c r="F32" s="340">
        <f t="shared" si="2"/>
        <v>-37.4</v>
      </c>
      <c r="G32" s="290"/>
      <c r="H32" s="326" t="s">
        <v>363</v>
      </c>
      <c r="I32" s="327" t="s">
        <v>372</v>
      </c>
      <c r="J32" s="327"/>
      <c r="K32" s="327"/>
      <c r="L32" s="327"/>
      <c r="M32" s="327"/>
    </row>
    <row r="33" spans="1:13" ht="29.25" customHeight="1">
      <c r="A33" s="317">
        <v>27</v>
      </c>
      <c r="B33" s="318" t="s">
        <v>27</v>
      </c>
      <c r="C33" s="315">
        <v>60431</v>
      </c>
      <c r="D33" s="313">
        <v>124558</v>
      </c>
      <c r="E33" s="339">
        <f t="shared" si="1"/>
        <v>-64127</v>
      </c>
      <c r="F33" s="340">
        <f t="shared" si="2"/>
        <v>-51.5</v>
      </c>
      <c r="G33" s="290"/>
      <c r="H33" s="326" t="s">
        <v>363</v>
      </c>
      <c r="I33" s="327" t="s">
        <v>377</v>
      </c>
      <c r="J33" s="327"/>
      <c r="K33" s="327"/>
      <c r="L33" s="327"/>
      <c r="M33" s="327"/>
    </row>
    <row r="34" spans="1:13" ht="29.25" customHeight="1">
      <c r="A34" s="317">
        <v>28</v>
      </c>
      <c r="B34" s="318" t="s">
        <v>28</v>
      </c>
      <c r="C34" s="315">
        <v>100008</v>
      </c>
      <c r="D34" s="313">
        <v>246500</v>
      </c>
      <c r="E34" s="339">
        <f t="shared" si="1"/>
        <v>-146492</v>
      </c>
      <c r="F34" s="340">
        <f t="shared" si="2"/>
        <v>-59.4</v>
      </c>
      <c r="G34" s="290"/>
      <c r="H34" s="364"/>
      <c r="I34" s="327"/>
      <c r="J34" s="327"/>
      <c r="K34" s="327"/>
      <c r="L34" s="327"/>
      <c r="M34" s="327"/>
    </row>
    <row r="35" spans="1:13" ht="29.25" customHeight="1">
      <c r="A35" s="317">
        <v>29</v>
      </c>
      <c r="B35" s="318" t="s">
        <v>29</v>
      </c>
      <c r="C35" s="315">
        <v>43399</v>
      </c>
      <c r="D35" s="313">
        <v>102497</v>
      </c>
      <c r="E35" s="339">
        <f t="shared" si="1"/>
        <v>-59098</v>
      </c>
      <c r="F35" s="340">
        <f t="shared" si="2"/>
        <v>-57.7</v>
      </c>
      <c r="G35" s="290"/>
      <c r="H35" s="545" t="s">
        <v>388</v>
      </c>
      <c r="I35" s="545"/>
      <c r="J35" s="545"/>
      <c r="K35" s="545"/>
      <c r="L35" s="545"/>
      <c r="M35" s="545"/>
    </row>
    <row r="36" spans="1:13" ht="29.25" customHeight="1">
      <c r="A36" s="317">
        <v>30</v>
      </c>
      <c r="B36" s="318" t="s">
        <v>30</v>
      </c>
      <c r="C36" s="315">
        <v>97096</v>
      </c>
      <c r="D36" s="313">
        <v>194066</v>
      </c>
      <c r="E36" s="339">
        <f t="shared" si="1"/>
        <v>-96970</v>
      </c>
      <c r="F36" s="340">
        <f t="shared" si="2"/>
        <v>-50</v>
      </c>
      <c r="G36" s="290"/>
      <c r="H36" s="539" t="s">
        <v>379</v>
      </c>
      <c r="I36" s="539"/>
      <c r="J36" s="539"/>
      <c r="K36" s="539"/>
      <c r="L36" s="366"/>
      <c r="M36" s="366"/>
    </row>
    <row r="37" spans="1:13" ht="29.25" customHeight="1">
      <c r="A37" s="317">
        <v>31</v>
      </c>
      <c r="B37" s="318" t="s">
        <v>31</v>
      </c>
      <c r="C37" s="315">
        <v>90936</v>
      </c>
      <c r="D37" s="313">
        <v>191168</v>
      </c>
      <c r="E37" s="339">
        <f t="shared" si="1"/>
        <v>-100232</v>
      </c>
      <c r="F37" s="340">
        <f t="shared" si="2"/>
        <v>-52.4</v>
      </c>
      <c r="G37" s="290"/>
      <c r="H37" s="539" t="s">
        <v>380</v>
      </c>
      <c r="I37" s="539"/>
      <c r="J37" s="539"/>
      <c r="K37" s="539"/>
      <c r="L37" s="540" t="s">
        <v>381</v>
      </c>
      <c r="M37" s="540"/>
    </row>
    <row r="38" spans="1:13" ht="29.25" customHeight="1">
      <c r="A38" s="317">
        <v>32</v>
      </c>
      <c r="B38" s="318" t="s">
        <v>33</v>
      </c>
      <c r="C38" s="315">
        <v>122874</v>
      </c>
      <c r="D38" s="313">
        <v>214006</v>
      </c>
      <c r="E38" s="339">
        <f t="shared" si="1"/>
        <v>-91132</v>
      </c>
      <c r="F38" s="340">
        <f t="shared" si="2"/>
        <v>-42.6</v>
      </c>
      <c r="G38" s="290"/>
      <c r="H38" s="542" t="s">
        <v>382</v>
      </c>
      <c r="I38" s="542"/>
      <c r="J38" s="542"/>
      <c r="K38" s="542"/>
      <c r="L38" s="543" t="s">
        <v>383</v>
      </c>
      <c r="M38" s="543"/>
    </row>
    <row r="39" spans="1:13" ht="29.25" customHeight="1">
      <c r="A39" s="317">
        <v>33</v>
      </c>
      <c r="B39" s="318" t="s">
        <v>34</v>
      </c>
      <c r="C39" s="315">
        <v>40374</v>
      </c>
      <c r="D39" s="313">
        <v>98475</v>
      </c>
      <c r="E39" s="339">
        <f t="shared" si="1"/>
        <v>-58101</v>
      </c>
      <c r="F39" s="340">
        <f t="shared" si="2"/>
        <v>-59</v>
      </c>
      <c r="G39" s="290"/>
      <c r="H39" s="544" t="s">
        <v>384</v>
      </c>
      <c r="I39" s="544"/>
      <c r="J39" s="544"/>
      <c r="K39" s="544"/>
      <c r="L39" s="540" t="s">
        <v>385</v>
      </c>
      <c r="M39" s="540"/>
    </row>
    <row r="40" spans="1:13" ht="29.25" customHeight="1">
      <c r="A40" s="317">
        <v>34</v>
      </c>
      <c r="B40" s="318" t="s">
        <v>35</v>
      </c>
      <c r="C40" s="315">
        <v>103930</v>
      </c>
      <c r="D40" s="313">
        <v>193866</v>
      </c>
      <c r="E40" s="339">
        <f t="shared" si="1"/>
        <v>-89936</v>
      </c>
      <c r="F40" s="340">
        <f t="shared" si="2"/>
        <v>-46.4</v>
      </c>
      <c r="G40" s="290"/>
      <c r="H40" s="327"/>
      <c r="I40" s="327"/>
      <c r="J40" s="327"/>
      <c r="K40" s="327"/>
      <c r="L40" s="327"/>
      <c r="M40" s="327"/>
    </row>
    <row r="41" spans="1:13" ht="29.25" customHeight="1">
      <c r="A41" s="317">
        <v>35</v>
      </c>
      <c r="B41" s="318" t="s">
        <v>36</v>
      </c>
      <c r="C41" s="315">
        <v>36674</v>
      </c>
      <c r="D41" s="313">
        <v>87178</v>
      </c>
      <c r="E41" s="339">
        <f t="shared" si="1"/>
        <v>-50504</v>
      </c>
      <c r="F41" s="340">
        <f t="shared" si="2"/>
        <v>-57.9</v>
      </c>
      <c r="G41" s="290"/>
      <c r="H41" s="539" t="s">
        <v>386</v>
      </c>
      <c r="I41" s="539"/>
      <c r="J41" s="539"/>
      <c r="K41" s="539"/>
      <c r="L41" s="366"/>
      <c r="M41" s="366"/>
    </row>
    <row r="42" spans="1:13" ht="29.25" customHeight="1">
      <c r="A42" s="317">
        <v>36</v>
      </c>
      <c r="B42" s="318" t="s">
        <v>93</v>
      </c>
      <c r="C42" s="315">
        <v>59893</v>
      </c>
      <c r="D42" s="313">
        <v>133528</v>
      </c>
      <c r="E42" s="339">
        <f t="shared" si="1"/>
        <v>-73635</v>
      </c>
      <c r="F42" s="340">
        <f t="shared" si="2"/>
        <v>-55.1</v>
      </c>
      <c r="G42" s="290"/>
      <c r="H42" s="539" t="s">
        <v>382</v>
      </c>
      <c r="I42" s="539"/>
      <c r="J42" s="539"/>
      <c r="K42" s="539"/>
      <c r="L42" s="540" t="s">
        <v>387</v>
      </c>
      <c r="M42" s="540"/>
    </row>
    <row r="43" spans="1:13" ht="29.25" customHeight="1">
      <c r="A43" s="317">
        <v>37</v>
      </c>
      <c r="B43" s="318" t="s">
        <v>37</v>
      </c>
      <c r="C43" s="315">
        <v>54149</v>
      </c>
      <c r="D43" s="313">
        <v>110213</v>
      </c>
      <c r="E43" s="339">
        <f t="shared" si="1"/>
        <v>-56064</v>
      </c>
      <c r="F43" s="340">
        <f t="shared" si="2"/>
        <v>-50.9</v>
      </c>
      <c r="G43" s="290"/>
      <c r="H43" s="327"/>
      <c r="I43" s="327"/>
      <c r="J43" s="327"/>
      <c r="K43" s="327"/>
      <c r="L43" s="327"/>
      <c r="M43" s="327"/>
    </row>
    <row r="44" spans="1:13" ht="29.25" customHeight="1">
      <c r="A44" s="317">
        <v>38</v>
      </c>
      <c r="B44" s="296" t="s">
        <v>38</v>
      </c>
      <c r="C44" s="299">
        <v>87704</v>
      </c>
      <c r="D44" s="297">
        <v>140835</v>
      </c>
      <c r="E44" s="334">
        <f t="shared" si="1"/>
        <v>-53131</v>
      </c>
      <c r="F44" s="335">
        <f t="shared" si="2"/>
        <v>-37.7</v>
      </c>
      <c r="G44" s="290"/>
      <c r="J44" s="327"/>
      <c r="K44" s="327"/>
      <c r="L44" s="327"/>
      <c r="M44" s="327"/>
    </row>
    <row r="45" spans="1:13" ht="29.25" customHeight="1">
      <c r="A45" s="367">
        <v>39</v>
      </c>
      <c r="B45" s="368" t="s">
        <v>347</v>
      </c>
      <c r="C45" s="371">
        <v>103232</v>
      </c>
      <c r="D45" s="369">
        <v>195750</v>
      </c>
      <c r="E45" s="381">
        <f t="shared" si="1"/>
        <v>-92518</v>
      </c>
      <c r="F45" s="382">
        <f t="shared" si="2"/>
        <v>-47.3</v>
      </c>
      <c r="G45" s="290"/>
      <c r="J45" s="327"/>
      <c r="K45" s="327"/>
      <c r="L45" s="327"/>
      <c r="M45" s="327"/>
    </row>
    <row r="46" spans="1:13" ht="29.25" customHeight="1" thickBot="1">
      <c r="A46" s="383">
        <v>40</v>
      </c>
      <c r="B46" s="384" t="s">
        <v>375</v>
      </c>
      <c r="C46" s="385">
        <v>37442</v>
      </c>
      <c r="D46" s="386">
        <v>92435</v>
      </c>
      <c r="E46" s="387">
        <f>C46-D46</f>
        <v>-54993</v>
      </c>
      <c r="F46" s="388">
        <f t="shared" si="2"/>
        <v>-59.5</v>
      </c>
      <c r="G46" s="290"/>
      <c r="J46" s="327"/>
      <c r="K46" s="327"/>
      <c r="L46" s="327"/>
      <c r="M46" s="327"/>
    </row>
    <row r="47" spans="1:13" ht="29.25" customHeight="1" thickBot="1" thickTop="1">
      <c r="A47" s="525" t="s">
        <v>348</v>
      </c>
      <c r="B47" s="526"/>
      <c r="C47" s="393">
        <f>SUM(C8:C46)</f>
        <v>4724249</v>
      </c>
      <c r="D47" s="390">
        <f>SUM(D8:D46)</f>
        <v>10437670</v>
      </c>
      <c r="E47" s="394">
        <f>C47-D47</f>
        <v>-5713421</v>
      </c>
      <c r="F47" s="345">
        <f t="shared" si="2"/>
        <v>-54.7</v>
      </c>
      <c r="J47" s="327"/>
      <c r="K47" s="327"/>
      <c r="L47" s="327"/>
      <c r="M47" s="327"/>
    </row>
    <row r="48" spans="3:13" ht="21" customHeight="1">
      <c r="C48" s="333"/>
      <c r="D48" s="333"/>
      <c r="E48" s="333"/>
      <c r="F48" s="333"/>
      <c r="J48" s="327"/>
      <c r="K48" s="327"/>
      <c r="L48" s="327"/>
      <c r="M48" s="327"/>
    </row>
    <row r="49" spans="10:13" ht="21" customHeight="1">
      <c r="J49" s="327"/>
      <c r="K49" s="327"/>
      <c r="L49" s="327"/>
      <c r="M49" s="327"/>
    </row>
    <row r="50" spans="10:13" ht="21" customHeight="1">
      <c r="J50" s="327"/>
      <c r="K50" s="327"/>
      <c r="L50" s="327"/>
      <c r="M50" s="327"/>
    </row>
    <row r="51" spans="10:13" ht="21" customHeight="1">
      <c r="J51" s="327"/>
      <c r="K51" s="327"/>
      <c r="L51" s="327"/>
      <c r="M51" s="327"/>
    </row>
    <row r="52" spans="10:13" ht="21" customHeight="1">
      <c r="J52" s="327"/>
      <c r="K52" s="327"/>
      <c r="L52" s="327"/>
      <c r="M52" s="327"/>
    </row>
    <row r="53" spans="10:13" ht="21" customHeight="1">
      <c r="J53" s="327"/>
      <c r="K53" s="327"/>
      <c r="L53" s="327"/>
      <c r="M53" s="327"/>
    </row>
    <row r="54" spans="10:13" ht="21" customHeight="1">
      <c r="J54" s="327"/>
      <c r="K54" s="327"/>
      <c r="L54" s="327"/>
      <c r="M54" s="327"/>
    </row>
    <row r="55" spans="10:13" ht="21" customHeight="1">
      <c r="J55" s="327"/>
      <c r="K55" s="327"/>
      <c r="L55" s="327"/>
      <c r="M55" s="327"/>
    </row>
    <row r="56" spans="10:13" ht="21" customHeight="1">
      <c r="J56" s="327"/>
      <c r="K56" s="327"/>
      <c r="L56" s="327"/>
      <c r="M56" s="327"/>
    </row>
    <row r="57" spans="10:13" ht="21" customHeight="1">
      <c r="J57" s="327"/>
      <c r="K57" s="327"/>
      <c r="L57" s="327"/>
      <c r="M57" s="327"/>
    </row>
    <row r="58" spans="10:13" ht="21" customHeight="1">
      <c r="J58" s="327"/>
      <c r="K58" s="327"/>
      <c r="L58" s="327"/>
      <c r="M58" s="327"/>
    </row>
    <row r="59" spans="10:13" ht="21" customHeight="1">
      <c r="J59" s="327"/>
      <c r="K59" s="327"/>
      <c r="L59" s="327"/>
      <c r="M59" s="327"/>
    </row>
    <row r="60" spans="10:13" ht="21" customHeight="1">
      <c r="J60" s="327"/>
      <c r="K60" s="327"/>
      <c r="L60" s="327"/>
      <c r="M60" s="327"/>
    </row>
    <row r="61" spans="10:13" ht="21" customHeight="1">
      <c r="J61" s="327"/>
      <c r="K61" s="327"/>
      <c r="L61" s="327"/>
      <c r="M61" s="327"/>
    </row>
    <row r="62" spans="10:13" ht="21" customHeight="1">
      <c r="J62" s="327"/>
      <c r="K62" s="327"/>
      <c r="L62" s="327"/>
      <c r="M62" s="327"/>
    </row>
    <row r="63" spans="10:13" ht="21" customHeight="1">
      <c r="J63" s="327"/>
      <c r="K63" s="327"/>
      <c r="L63" s="327"/>
      <c r="M63" s="327"/>
    </row>
    <row r="64" spans="10:13" ht="21" customHeight="1">
      <c r="J64" s="327"/>
      <c r="K64" s="327"/>
      <c r="L64" s="327"/>
      <c r="M64" s="327"/>
    </row>
    <row r="65" spans="10:13" ht="21" customHeight="1">
      <c r="J65" s="327"/>
      <c r="K65" s="327"/>
      <c r="L65" s="327"/>
      <c r="M65" s="327"/>
    </row>
    <row r="66" spans="10:13" ht="21" customHeight="1">
      <c r="J66" s="327"/>
      <c r="K66" s="327"/>
      <c r="L66" s="327"/>
      <c r="M66" s="327"/>
    </row>
    <row r="67" spans="10:13" ht="21" customHeight="1">
      <c r="J67" s="327"/>
      <c r="K67" s="327"/>
      <c r="L67" s="327"/>
      <c r="M67" s="327"/>
    </row>
    <row r="68" spans="10:13" ht="21" customHeight="1">
      <c r="J68" s="327"/>
      <c r="K68" s="327"/>
      <c r="L68" s="327"/>
      <c r="M68" s="327"/>
    </row>
    <row r="69" spans="10:13" ht="21" customHeight="1">
      <c r="J69" s="327"/>
      <c r="K69" s="327"/>
      <c r="L69" s="327"/>
      <c r="M69" s="327"/>
    </row>
    <row r="70" spans="10:13" ht="21" customHeight="1">
      <c r="J70" s="327"/>
      <c r="K70" s="327"/>
      <c r="L70" s="327"/>
      <c r="M70" s="327"/>
    </row>
    <row r="71" ht="21" customHeight="1"/>
    <row r="72" ht="21" customHeight="1"/>
    <row r="73" ht="21" customHeight="1"/>
    <row r="74" ht="21" customHeight="1"/>
    <row r="75" ht="21.75" customHeight="1"/>
    <row r="76" ht="21" customHeight="1"/>
  </sheetData>
  <sheetProtection/>
  <mergeCells count="18">
    <mergeCell ref="H38:K38"/>
    <mergeCell ref="L38:M38"/>
    <mergeCell ref="H39:K39"/>
    <mergeCell ref="L39:M39"/>
    <mergeCell ref="A47:B47"/>
    <mergeCell ref="H35:M35"/>
    <mergeCell ref="H41:K41"/>
    <mergeCell ref="H42:K42"/>
    <mergeCell ref="L42:M42"/>
    <mergeCell ref="H36:K36"/>
    <mergeCell ref="H37:K37"/>
    <mergeCell ref="L37:M3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80" useFirstPageNumber="1" fitToHeight="1" fitToWidth="1" horizontalDpi="600" verticalDpi="600" orientation="portrait" paperSize="9" scale="60" r:id="rId1"/>
  <headerFooter>
    <oddFooter>&amp;C&amp;"ＭＳ ゴシック,標準"&amp;16&amp;P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0" t="s">
        <v>108</v>
      </c>
      <c r="C2" s="470"/>
      <c r="D2" s="470"/>
      <c r="E2" s="470"/>
      <c r="F2" s="470"/>
      <c r="G2" s="470"/>
      <c r="H2" s="470"/>
      <c r="I2" s="470"/>
      <c r="J2" s="470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1" t="s">
        <v>98</v>
      </c>
      <c r="C4" s="474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2"/>
      <c r="C5" s="475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3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-9.7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-2.3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aca="true" t="shared" si="2" ref="I39:I70">G39-H39</f>
        <v>-136339</v>
      </c>
      <c r="J39" s="12">
        <f aca="true" t="shared" si="3" ref="J39:J70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5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5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5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5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5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5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5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5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5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5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</v>
      </c>
      <c r="K57" s="1"/>
    </row>
    <row r="58" spans="1:11" ht="13.5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2.3</v>
      </c>
      <c r="K58" s="1"/>
    </row>
    <row r="59" spans="1:11" ht="13.5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5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5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5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5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</v>
      </c>
      <c r="K63" s="1"/>
    </row>
    <row r="64" spans="1:11" ht="13.5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5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5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5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5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5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5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5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aca="true" t="shared" si="4" ref="I71:I94">G71-H71</f>
        <v>-1764</v>
      </c>
      <c r="J71" s="12">
        <f aca="true" t="shared" si="5" ref="J71:J94">IF(H71=0,IF(G71=0,"－　","皆増　"),IF(G71=0,"皆減　",ROUND(I71/H71*100,1)))</f>
        <v>-0.3</v>
      </c>
      <c r="K71" s="1"/>
    </row>
    <row r="72" spans="1:11" ht="13.5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5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5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5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5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5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-37.3</v>
      </c>
      <c r="K78" s="1"/>
    </row>
    <row r="79" spans="1:11" ht="13.5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4.6</v>
      </c>
      <c r="K79" s="1"/>
    </row>
    <row r="80" spans="1:11" ht="13.5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5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5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5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5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5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5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5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5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5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5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5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0" t="s">
        <v>108</v>
      </c>
      <c r="C2" s="470"/>
      <c r="D2" s="470"/>
      <c r="E2" s="470"/>
      <c r="F2" s="470"/>
      <c r="G2" s="470"/>
      <c r="H2" s="470"/>
      <c r="I2" s="470"/>
      <c r="J2" s="470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1" t="s">
        <v>98</v>
      </c>
      <c r="C4" s="474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2"/>
      <c r="C5" s="475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3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2.3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aca="true" t="shared" si="2" ref="I39:I70">G39-H39</f>
        <v>0</v>
      </c>
      <c r="J39" s="12" t="str">
        <f aca="true" t="shared" si="3" ref="J39:J70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5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5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5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5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5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5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</v>
      </c>
      <c r="K52" s="1"/>
    </row>
    <row r="53" spans="1:11" ht="13.5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5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5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-2.3</v>
      </c>
      <c r="K55" s="1"/>
    </row>
    <row r="56" spans="1:11" ht="13.5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5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5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5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5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5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5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5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5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5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</v>
      </c>
      <c r="K65" s="1"/>
    </row>
    <row r="66" spans="1:11" ht="13.5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5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5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5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5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5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aca="true" t="shared" si="4" ref="I71:I94">G71-H71</f>
        <v>-140425</v>
      </c>
      <c r="J71" s="12">
        <f aca="true" t="shared" si="5" ref="J71:J94">IF(H71=0,IF(G71=0,"－　","皆増　"),IF(G71=0,"皆減　",ROUND(I71/H71*100,1)))</f>
        <v>-3.7</v>
      </c>
      <c r="K71" s="1"/>
    </row>
    <row r="72" spans="1:11" ht="13.5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5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5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5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5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5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-9.7</v>
      </c>
      <c r="K77" s="1"/>
    </row>
    <row r="78" spans="1:11" ht="13.5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5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5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5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-37.3</v>
      </c>
      <c r="K81" s="1"/>
    </row>
    <row r="82" spans="1:11" ht="13.5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5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5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5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5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5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5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5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5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5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C4:C5"/>
    <mergeCell ref="B4:B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70" t="s">
        <v>108</v>
      </c>
      <c r="C2" s="470"/>
      <c r="D2" s="470"/>
      <c r="E2" s="470"/>
      <c r="F2" s="470"/>
      <c r="G2" s="470"/>
      <c r="H2" s="470"/>
      <c r="I2" s="470"/>
      <c r="J2" s="470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71" t="s">
        <v>98</v>
      </c>
      <c r="C4" s="474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72"/>
      <c r="C5" s="475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73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aca="true" t="shared" si="0" ref="I7:I38">G7-H7</f>
        <v>141253</v>
      </c>
      <c r="J7" s="12">
        <f aca="true" t="shared" si="1" ref="J7:J38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aca="true" t="shared" si="2" ref="S7:S13">Q7-R7</f>
        <v>-91565</v>
      </c>
      <c r="T7" s="12" t="str">
        <f aca="true" t="shared" si="3" ref="T7:T1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11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</v>
      </c>
      <c r="K14" s="1"/>
    </row>
    <row r="15" spans="1:11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11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2.3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aca="true" t="shared" si="4" ref="I39:I70">G39-H39</f>
        <v>-5790</v>
      </c>
      <c r="J39" s="12">
        <f aca="true" t="shared" si="5" ref="J39:J70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-2.3</v>
      </c>
      <c r="K47" s="1"/>
    </row>
    <row r="48" spans="1:11" ht="13.5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5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5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5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5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5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5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5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5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5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5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5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5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</v>
      </c>
      <c r="K60" s="1"/>
    </row>
    <row r="61" spans="1:11" ht="13.5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5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5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5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5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-9.7</v>
      </c>
      <c r="K65" s="1"/>
    </row>
    <row r="66" spans="1:11" ht="13.5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5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5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5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5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5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aca="true" t="shared" si="6" ref="I71:I94">G71-H71</f>
        <v>-60698</v>
      </c>
      <c r="J71" s="12">
        <f aca="true" t="shared" si="7" ref="J71:J94">IF(H71=0,IF(G71=0,"－　","皆増　"),IF(G71=0,"皆減　",ROUND(I71/H71*100,1)))</f>
        <v>-15</v>
      </c>
      <c r="K71" s="1"/>
    </row>
    <row r="72" spans="1:11" ht="13.5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5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5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5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5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5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5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-37.3</v>
      </c>
      <c r="K79" s="1"/>
    </row>
    <row r="80" spans="1:11" ht="13.5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5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5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5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5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5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5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5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5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5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5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5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="85" zoomScaleSheetLayoutView="85" zoomScalePageLayoutView="0" workbookViewId="0" topLeftCell="A1">
      <selection activeCell="Q28" sqref="Q28:Q29"/>
    </sheetView>
  </sheetViews>
  <sheetFormatPr defaultColWidth="10.59765625" defaultRowHeight="15"/>
  <cols>
    <col min="1" max="1" width="2.59765625" style="279" customWidth="1"/>
    <col min="2" max="2" width="4" style="130" customWidth="1"/>
    <col min="3" max="3" width="15.09765625" style="130" customWidth="1"/>
    <col min="4" max="8" width="17.5" style="130" customWidth="1"/>
    <col min="9" max="9" width="2.8984375" style="130" customWidth="1"/>
    <col min="10" max="10" width="2.8984375" style="279" customWidth="1"/>
    <col min="11" max="11" width="4" style="130" customWidth="1"/>
    <col min="12" max="12" width="15.09765625" style="130" customWidth="1"/>
    <col min="13" max="17" width="17.5" style="130" customWidth="1"/>
    <col min="18" max="18" width="2.8984375" style="130" customWidth="1"/>
    <col min="19" max="16384" width="10.59765625" style="130" customWidth="1"/>
  </cols>
  <sheetData>
    <row r="1" spans="2:17" s="130" customFormat="1" ht="54.75" customHeight="1">
      <c r="B1" s="479" t="s">
        <v>366</v>
      </c>
      <c r="C1" s="479"/>
      <c r="D1" s="479"/>
      <c r="E1" s="479"/>
      <c r="F1" s="479"/>
      <c r="G1" s="479"/>
      <c r="H1" s="479"/>
      <c r="I1" s="389"/>
      <c r="J1" s="389"/>
      <c r="K1" s="479" t="s">
        <v>366</v>
      </c>
      <c r="L1" s="479"/>
      <c r="M1" s="479"/>
      <c r="N1" s="479"/>
      <c r="O1" s="479"/>
      <c r="P1" s="479"/>
      <c r="Q1" s="479"/>
    </row>
    <row r="2" spans="2:17" s="130" customFormat="1" ht="8.25" customHeight="1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2:17" s="130" customFormat="1" ht="19.5" customHeight="1" thickBot="1">
      <c r="B3" s="237"/>
      <c r="C3" s="237"/>
      <c r="D3" s="237"/>
      <c r="E3" s="237"/>
      <c r="F3" s="237"/>
      <c r="G3" s="237"/>
      <c r="H3" s="423" t="s">
        <v>393</v>
      </c>
      <c r="I3" s="281"/>
      <c r="J3" s="279"/>
      <c r="K3" s="237"/>
      <c r="L3" s="237"/>
      <c r="M3" s="237"/>
      <c r="N3" s="237"/>
      <c r="O3" s="237"/>
      <c r="P3" s="237"/>
      <c r="Q3" s="423" t="s">
        <v>393</v>
      </c>
    </row>
    <row r="4" spans="2:17" s="130" customFormat="1" ht="21" customHeight="1">
      <c r="B4" s="283"/>
      <c r="C4" s="284"/>
      <c r="D4" s="395"/>
      <c r="E4" s="476" t="s">
        <v>334</v>
      </c>
      <c r="F4" s="477"/>
      <c r="G4" s="478"/>
      <c r="H4" s="285" t="s">
        <v>335</v>
      </c>
      <c r="I4" s="286"/>
      <c r="J4" s="287"/>
      <c r="K4" s="288"/>
      <c r="L4" s="289"/>
      <c r="M4" s="395"/>
      <c r="N4" s="476" t="s">
        <v>334</v>
      </c>
      <c r="O4" s="477"/>
      <c r="P4" s="478"/>
      <c r="Q4" s="285" t="s">
        <v>335</v>
      </c>
    </row>
    <row r="5" spans="2:17" s="130" customFormat="1" ht="21" customHeight="1">
      <c r="B5" s="486" t="s">
        <v>336</v>
      </c>
      <c r="C5" s="487"/>
      <c r="D5" s="396" t="s">
        <v>337</v>
      </c>
      <c r="E5" s="397" t="s">
        <v>338</v>
      </c>
      <c r="F5" s="398" t="s">
        <v>339</v>
      </c>
      <c r="G5" s="399" t="s">
        <v>370</v>
      </c>
      <c r="H5" s="421" t="s">
        <v>340</v>
      </c>
      <c r="I5" s="290"/>
      <c r="J5" s="287"/>
      <c r="K5" s="488" t="s">
        <v>336</v>
      </c>
      <c r="L5" s="489"/>
      <c r="M5" s="396" t="s">
        <v>337</v>
      </c>
      <c r="N5" s="397" t="s">
        <v>338</v>
      </c>
      <c r="O5" s="398" t="s">
        <v>339</v>
      </c>
      <c r="P5" s="414" t="s">
        <v>370</v>
      </c>
      <c r="Q5" s="421" t="s">
        <v>340</v>
      </c>
    </row>
    <row r="6" spans="2:17" s="130" customFormat="1" ht="21" customHeight="1" thickBot="1">
      <c r="B6" s="291"/>
      <c r="C6" s="292"/>
      <c r="D6" s="400"/>
      <c r="E6" s="401"/>
      <c r="F6" s="402"/>
      <c r="G6" s="403" t="s">
        <v>371</v>
      </c>
      <c r="H6" s="422" t="s">
        <v>341</v>
      </c>
      <c r="I6" s="290"/>
      <c r="J6" s="287"/>
      <c r="K6" s="293"/>
      <c r="L6" s="294"/>
      <c r="M6" s="400"/>
      <c r="N6" s="401"/>
      <c r="O6" s="402"/>
      <c r="P6" s="403" t="s">
        <v>371</v>
      </c>
      <c r="Q6" s="422" t="s">
        <v>341</v>
      </c>
    </row>
    <row r="7" spans="2:17" s="130" customFormat="1" ht="27.75" customHeight="1" thickBot="1">
      <c r="B7" s="404">
        <v>1</v>
      </c>
      <c r="C7" s="405" t="s">
        <v>342</v>
      </c>
      <c r="D7" s="297">
        <f>E7+F7+G7</f>
        <v>9169067</v>
      </c>
      <c r="E7" s="298">
        <v>6897383</v>
      </c>
      <c r="F7" s="299">
        <v>1789195</v>
      </c>
      <c r="G7" s="374">
        <v>482489</v>
      </c>
      <c r="H7" s="300">
        <v>22093267</v>
      </c>
      <c r="I7" s="290"/>
      <c r="J7" s="287"/>
      <c r="K7" s="415">
        <v>41</v>
      </c>
      <c r="L7" s="416" t="s">
        <v>40</v>
      </c>
      <c r="M7" s="303">
        <f>N7+O7+P7</f>
        <v>1054588</v>
      </c>
      <c r="N7" s="304">
        <v>952156</v>
      </c>
      <c r="O7" s="305">
        <v>102287</v>
      </c>
      <c r="P7" s="379">
        <v>145</v>
      </c>
      <c r="Q7" s="306">
        <v>701978</v>
      </c>
    </row>
    <row r="8" spans="2:17" s="130" customFormat="1" ht="27.75" customHeight="1" thickBot="1" thickTop="1">
      <c r="B8" s="490" t="s">
        <v>343</v>
      </c>
      <c r="C8" s="491"/>
      <c r="D8" s="307">
        <f>D7</f>
        <v>9169067</v>
      </c>
      <c r="E8" s="308">
        <f>E7</f>
        <v>6897383</v>
      </c>
      <c r="F8" s="309">
        <f>F7</f>
        <v>1789195</v>
      </c>
      <c r="G8" s="375">
        <f>G7</f>
        <v>482489</v>
      </c>
      <c r="H8" s="310">
        <f>H7</f>
        <v>22093267</v>
      </c>
      <c r="I8" s="290"/>
      <c r="J8" s="287"/>
      <c r="K8" s="417">
        <v>42</v>
      </c>
      <c r="L8" s="418" t="s">
        <v>43</v>
      </c>
      <c r="M8" s="313">
        <f aca="true" t="shared" si="0" ref="M8:M29">N8+O8+P8</f>
        <v>67685</v>
      </c>
      <c r="N8" s="314">
        <v>0</v>
      </c>
      <c r="O8" s="315">
        <v>67668</v>
      </c>
      <c r="P8" s="376">
        <v>17</v>
      </c>
      <c r="Q8" s="316">
        <v>130344</v>
      </c>
    </row>
    <row r="9" spans="2:17" s="130" customFormat="1" ht="27.75" customHeight="1" thickTop="1">
      <c r="B9" s="406">
        <v>2</v>
      </c>
      <c r="C9" s="407" t="s">
        <v>2</v>
      </c>
      <c r="D9" s="313">
        <f aca="true" t="shared" si="1" ref="D9:D47">E9+F9+G9</f>
        <v>2429709</v>
      </c>
      <c r="E9" s="314">
        <v>2107455</v>
      </c>
      <c r="F9" s="315">
        <v>315757</v>
      </c>
      <c r="G9" s="376">
        <v>6497</v>
      </c>
      <c r="H9" s="316">
        <v>3817679</v>
      </c>
      <c r="I9" s="290"/>
      <c r="J9" s="287"/>
      <c r="K9" s="417">
        <v>43</v>
      </c>
      <c r="L9" s="419" t="s">
        <v>44</v>
      </c>
      <c r="M9" s="313">
        <f t="shared" si="0"/>
        <v>2006408</v>
      </c>
      <c r="N9" s="314">
        <v>1884169</v>
      </c>
      <c r="O9" s="315">
        <v>122132</v>
      </c>
      <c r="P9" s="376">
        <v>107</v>
      </c>
      <c r="Q9" s="316">
        <v>607547</v>
      </c>
    </row>
    <row r="10" spans="2:17" s="130" customFormat="1" ht="27.75" customHeight="1">
      <c r="B10" s="406">
        <v>3</v>
      </c>
      <c r="C10" s="408" t="s">
        <v>3</v>
      </c>
      <c r="D10" s="313">
        <f t="shared" si="1"/>
        <v>6648733</v>
      </c>
      <c r="E10" s="314">
        <v>5894683</v>
      </c>
      <c r="F10" s="315">
        <v>751872</v>
      </c>
      <c r="G10" s="376">
        <v>2178</v>
      </c>
      <c r="H10" s="316">
        <v>3412011</v>
      </c>
      <c r="I10" s="290"/>
      <c r="J10" s="287"/>
      <c r="K10" s="417">
        <v>44</v>
      </c>
      <c r="L10" s="418" t="s">
        <v>45</v>
      </c>
      <c r="M10" s="313">
        <f t="shared" si="0"/>
        <v>1151114</v>
      </c>
      <c r="N10" s="314">
        <v>1048521</v>
      </c>
      <c r="O10" s="315">
        <v>102560</v>
      </c>
      <c r="P10" s="376">
        <v>33</v>
      </c>
      <c r="Q10" s="316">
        <v>243921</v>
      </c>
    </row>
    <row r="11" spans="2:17" s="130" customFormat="1" ht="27.75" customHeight="1">
      <c r="B11" s="406">
        <v>4</v>
      </c>
      <c r="C11" s="407" t="s">
        <v>4</v>
      </c>
      <c r="D11" s="313">
        <f t="shared" si="1"/>
        <v>6161127</v>
      </c>
      <c r="E11" s="314">
        <v>5376934</v>
      </c>
      <c r="F11" s="315">
        <v>783373</v>
      </c>
      <c r="G11" s="376">
        <v>820</v>
      </c>
      <c r="H11" s="316">
        <v>6729551</v>
      </c>
      <c r="I11" s="290"/>
      <c r="J11" s="287"/>
      <c r="K11" s="417">
        <v>45</v>
      </c>
      <c r="L11" s="418" t="s">
        <v>46</v>
      </c>
      <c r="M11" s="313">
        <f t="shared" si="0"/>
        <v>443423</v>
      </c>
      <c r="N11" s="314">
        <v>351240</v>
      </c>
      <c r="O11" s="315">
        <v>92180</v>
      </c>
      <c r="P11" s="376">
        <v>3</v>
      </c>
      <c r="Q11" s="316">
        <v>348026</v>
      </c>
    </row>
    <row r="12" spans="2:17" s="130" customFormat="1" ht="27.75" customHeight="1">
      <c r="B12" s="406">
        <v>5</v>
      </c>
      <c r="C12" s="407" t="s">
        <v>5</v>
      </c>
      <c r="D12" s="313">
        <f t="shared" si="1"/>
        <v>4657640</v>
      </c>
      <c r="E12" s="314">
        <v>4099531</v>
      </c>
      <c r="F12" s="315">
        <v>558109</v>
      </c>
      <c r="G12" s="376">
        <v>0</v>
      </c>
      <c r="H12" s="316">
        <v>1581356</v>
      </c>
      <c r="I12" s="290"/>
      <c r="J12" s="287"/>
      <c r="K12" s="417">
        <v>46</v>
      </c>
      <c r="L12" s="418" t="s">
        <v>47</v>
      </c>
      <c r="M12" s="313">
        <f t="shared" si="0"/>
        <v>774544</v>
      </c>
      <c r="N12" s="314">
        <v>656346</v>
      </c>
      <c r="O12" s="315">
        <v>118147</v>
      </c>
      <c r="P12" s="376">
        <v>51</v>
      </c>
      <c r="Q12" s="316">
        <v>374313</v>
      </c>
    </row>
    <row r="13" spans="2:17" s="130" customFormat="1" ht="27.75" customHeight="1">
      <c r="B13" s="406">
        <v>6</v>
      </c>
      <c r="C13" s="407" t="s">
        <v>6</v>
      </c>
      <c r="D13" s="313">
        <f t="shared" si="1"/>
        <v>7795662</v>
      </c>
      <c r="E13" s="314">
        <v>6803908</v>
      </c>
      <c r="F13" s="315">
        <v>991745</v>
      </c>
      <c r="G13" s="376">
        <v>9</v>
      </c>
      <c r="H13" s="316">
        <v>1338111</v>
      </c>
      <c r="I13" s="290"/>
      <c r="J13" s="287"/>
      <c r="K13" s="417">
        <v>47</v>
      </c>
      <c r="L13" s="418" t="s">
        <v>48</v>
      </c>
      <c r="M13" s="313">
        <f t="shared" si="0"/>
        <v>1704696</v>
      </c>
      <c r="N13" s="314">
        <v>1572068</v>
      </c>
      <c r="O13" s="315">
        <v>132624</v>
      </c>
      <c r="P13" s="376">
        <v>4</v>
      </c>
      <c r="Q13" s="316">
        <v>567952</v>
      </c>
    </row>
    <row r="14" spans="2:17" s="130" customFormat="1" ht="27.75" customHeight="1">
      <c r="B14" s="406">
        <v>7</v>
      </c>
      <c r="C14" s="407" t="s">
        <v>7</v>
      </c>
      <c r="D14" s="313">
        <f t="shared" si="1"/>
        <v>2370812</v>
      </c>
      <c r="E14" s="314">
        <v>2117865</v>
      </c>
      <c r="F14" s="315">
        <v>252714</v>
      </c>
      <c r="G14" s="376">
        <v>233</v>
      </c>
      <c r="H14" s="316">
        <v>4154895</v>
      </c>
      <c r="I14" s="290"/>
      <c r="J14" s="287"/>
      <c r="K14" s="417">
        <v>48</v>
      </c>
      <c r="L14" s="418" t="s">
        <v>51</v>
      </c>
      <c r="M14" s="313">
        <f t="shared" si="0"/>
        <v>1155162</v>
      </c>
      <c r="N14" s="314">
        <v>1048192</v>
      </c>
      <c r="O14" s="315">
        <v>106951</v>
      </c>
      <c r="P14" s="376">
        <v>19</v>
      </c>
      <c r="Q14" s="316">
        <v>436083</v>
      </c>
    </row>
    <row r="15" spans="2:17" s="130" customFormat="1" ht="27.75" customHeight="1">
      <c r="B15" s="406">
        <v>8</v>
      </c>
      <c r="C15" s="407" t="s">
        <v>8</v>
      </c>
      <c r="D15" s="313">
        <f t="shared" si="1"/>
        <v>3507337</v>
      </c>
      <c r="E15" s="314">
        <v>3119909</v>
      </c>
      <c r="F15" s="315">
        <v>387421</v>
      </c>
      <c r="G15" s="376">
        <v>7</v>
      </c>
      <c r="H15" s="316">
        <v>1591448</v>
      </c>
      <c r="I15" s="290"/>
      <c r="J15" s="287"/>
      <c r="K15" s="417">
        <v>49</v>
      </c>
      <c r="L15" s="418" t="s">
        <v>52</v>
      </c>
      <c r="M15" s="313">
        <f t="shared" si="0"/>
        <v>1560082</v>
      </c>
      <c r="N15" s="314">
        <v>1394012</v>
      </c>
      <c r="O15" s="315">
        <v>166065</v>
      </c>
      <c r="P15" s="376">
        <v>5</v>
      </c>
      <c r="Q15" s="316">
        <v>397985</v>
      </c>
    </row>
    <row r="16" spans="2:17" s="130" customFormat="1" ht="27.75" customHeight="1">
      <c r="B16" s="406">
        <v>9</v>
      </c>
      <c r="C16" s="407" t="s">
        <v>9</v>
      </c>
      <c r="D16" s="313">
        <f t="shared" si="1"/>
        <v>7093879</v>
      </c>
      <c r="E16" s="314">
        <v>6204336</v>
      </c>
      <c r="F16" s="315">
        <v>884637</v>
      </c>
      <c r="G16" s="376">
        <v>4906</v>
      </c>
      <c r="H16" s="316">
        <v>2352587</v>
      </c>
      <c r="I16" s="290"/>
      <c r="J16" s="287"/>
      <c r="K16" s="417">
        <v>50</v>
      </c>
      <c r="L16" s="418" t="s">
        <v>53</v>
      </c>
      <c r="M16" s="313">
        <f t="shared" si="0"/>
        <v>1155415</v>
      </c>
      <c r="N16" s="314">
        <v>1045544</v>
      </c>
      <c r="O16" s="315">
        <v>109851</v>
      </c>
      <c r="P16" s="376">
        <v>20</v>
      </c>
      <c r="Q16" s="316">
        <v>306456</v>
      </c>
    </row>
    <row r="17" spans="2:17" s="130" customFormat="1" ht="27.75" customHeight="1">
      <c r="B17" s="406">
        <v>10</v>
      </c>
      <c r="C17" s="407" t="s">
        <v>10</v>
      </c>
      <c r="D17" s="313">
        <f t="shared" si="1"/>
        <v>4597217</v>
      </c>
      <c r="E17" s="314">
        <v>3823426</v>
      </c>
      <c r="F17" s="315">
        <v>773791</v>
      </c>
      <c r="G17" s="376">
        <v>0</v>
      </c>
      <c r="H17" s="316">
        <v>1506601</v>
      </c>
      <c r="I17" s="290"/>
      <c r="J17" s="287"/>
      <c r="K17" s="417">
        <v>51</v>
      </c>
      <c r="L17" s="418" t="s">
        <v>344</v>
      </c>
      <c r="M17" s="313">
        <f t="shared" si="0"/>
        <v>1846115</v>
      </c>
      <c r="N17" s="314">
        <v>1665321</v>
      </c>
      <c r="O17" s="315">
        <v>180792</v>
      </c>
      <c r="P17" s="376">
        <v>2</v>
      </c>
      <c r="Q17" s="316">
        <v>289845</v>
      </c>
    </row>
    <row r="18" spans="2:17" s="130" customFormat="1" ht="27.75" customHeight="1">
      <c r="B18" s="406">
        <v>11</v>
      </c>
      <c r="C18" s="407" t="s">
        <v>11</v>
      </c>
      <c r="D18" s="313">
        <f t="shared" si="1"/>
        <v>2184285</v>
      </c>
      <c r="E18" s="314">
        <v>1681858</v>
      </c>
      <c r="F18" s="315">
        <v>502361</v>
      </c>
      <c r="G18" s="376">
        <v>66</v>
      </c>
      <c r="H18" s="316">
        <v>1460809</v>
      </c>
      <c r="I18" s="290"/>
      <c r="J18" s="287"/>
      <c r="K18" s="417">
        <v>52</v>
      </c>
      <c r="L18" s="418" t="s">
        <v>54</v>
      </c>
      <c r="M18" s="313">
        <f t="shared" si="0"/>
        <v>920658</v>
      </c>
      <c r="N18" s="314">
        <v>813778</v>
      </c>
      <c r="O18" s="315">
        <v>106879</v>
      </c>
      <c r="P18" s="376">
        <v>1</v>
      </c>
      <c r="Q18" s="316">
        <v>210271</v>
      </c>
    </row>
    <row r="19" spans="2:17" s="130" customFormat="1" ht="27.75" customHeight="1">
      <c r="B19" s="406">
        <v>12</v>
      </c>
      <c r="C19" s="407" t="s">
        <v>12</v>
      </c>
      <c r="D19" s="313">
        <f t="shared" si="1"/>
        <v>8526921</v>
      </c>
      <c r="E19" s="314">
        <v>7975961</v>
      </c>
      <c r="F19" s="315">
        <v>550624</v>
      </c>
      <c r="G19" s="376">
        <v>336</v>
      </c>
      <c r="H19" s="316">
        <v>3737665</v>
      </c>
      <c r="I19" s="290"/>
      <c r="J19" s="287"/>
      <c r="K19" s="417">
        <v>53</v>
      </c>
      <c r="L19" s="418" t="s">
        <v>55</v>
      </c>
      <c r="M19" s="313">
        <f t="shared" si="0"/>
        <v>1558674</v>
      </c>
      <c r="N19" s="314">
        <v>1385291</v>
      </c>
      <c r="O19" s="315">
        <v>173382</v>
      </c>
      <c r="P19" s="376">
        <v>1</v>
      </c>
      <c r="Q19" s="316">
        <v>227900</v>
      </c>
    </row>
    <row r="20" spans="2:17" s="130" customFormat="1" ht="27.75" customHeight="1">
      <c r="B20" s="406">
        <v>13</v>
      </c>
      <c r="C20" s="407" t="s">
        <v>13</v>
      </c>
      <c r="D20" s="313">
        <f t="shared" si="1"/>
        <v>2307833</v>
      </c>
      <c r="E20" s="314">
        <v>2055942</v>
      </c>
      <c r="F20" s="315">
        <v>251873</v>
      </c>
      <c r="G20" s="376">
        <v>18</v>
      </c>
      <c r="H20" s="316">
        <v>3116476</v>
      </c>
      <c r="I20" s="290"/>
      <c r="J20" s="287"/>
      <c r="K20" s="417">
        <v>54</v>
      </c>
      <c r="L20" s="418" t="s">
        <v>56</v>
      </c>
      <c r="M20" s="313">
        <f t="shared" si="0"/>
        <v>1144439</v>
      </c>
      <c r="N20" s="314">
        <v>1028518</v>
      </c>
      <c r="O20" s="315">
        <v>115920</v>
      </c>
      <c r="P20" s="376">
        <v>1</v>
      </c>
      <c r="Q20" s="316">
        <v>175678</v>
      </c>
    </row>
    <row r="21" spans="2:17" s="130" customFormat="1" ht="27.75" customHeight="1">
      <c r="B21" s="406">
        <v>14</v>
      </c>
      <c r="C21" s="407" t="s">
        <v>14</v>
      </c>
      <c r="D21" s="313">
        <f t="shared" si="1"/>
        <v>2307363</v>
      </c>
      <c r="E21" s="314">
        <v>1980766</v>
      </c>
      <c r="F21" s="315">
        <v>325843</v>
      </c>
      <c r="G21" s="376">
        <v>754</v>
      </c>
      <c r="H21" s="316">
        <v>982093</v>
      </c>
      <c r="I21" s="290"/>
      <c r="J21" s="287"/>
      <c r="K21" s="417">
        <v>55</v>
      </c>
      <c r="L21" s="418" t="s">
        <v>57</v>
      </c>
      <c r="M21" s="313">
        <f t="shared" si="0"/>
        <v>2914646</v>
      </c>
      <c r="N21" s="314">
        <v>2566424</v>
      </c>
      <c r="O21" s="315">
        <v>348220</v>
      </c>
      <c r="P21" s="376">
        <v>2</v>
      </c>
      <c r="Q21" s="316">
        <v>297026</v>
      </c>
    </row>
    <row r="22" spans="2:17" s="130" customFormat="1" ht="27.75" customHeight="1">
      <c r="B22" s="406">
        <v>15</v>
      </c>
      <c r="C22" s="407" t="s">
        <v>15</v>
      </c>
      <c r="D22" s="313">
        <f t="shared" si="1"/>
        <v>5939962</v>
      </c>
      <c r="E22" s="314">
        <v>5509698</v>
      </c>
      <c r="F22" s="315">
        <v>425335</v>
      </c>
      <c r="G22" s="376">
        <v>4929</v>
      </c>
      <c r="H22" s="316">
        <v>2151549</v>
      </c>
      <c r="I22" s="290"/>
      <c r="J22" s="287"/>
      <c r="K22" s="417">
        <v>56</v>
      </c>
      <c r="L22" s="418" t="s">
        <v>59</v>
      </c>
      <c r="M22" s="313">
        <f t="shared" si="0"/>
        <v>1096382</v>
      </c>
      <c r="N22" s="314">
        <v>954971</v>
      </c>
      <c r="O22" s="315">
        <v>141410</v>
      </c>
      <c r="P22" s="376">
        <v>1</v>
      </c>
      <c r="Q22" s="316">
        <v>83916</v>
      </c>
    </row>
    <row r="23" spans="2:17" s="130" customFormat="1" ht="27.75" customHeight="1">
      <c r="B23" s="406">
        <v>16</v>
      </c>
      <c r="C23" s="407" t="s">
        <v>16</v>
      </c>
      <c r="D23" s="313">
        <f t="shared" si="1"/>
        <v>8095208</v>
      </c>
      <c r="E23" s="314">
        <v>7257506</v>
      </c>
      <c r="F23" s="315">
        <v>837671</v>
      </c>
      <c r="G23" s="376">
        <v>31</v>
      </c>
      <c r="H23" s="316">
        <v>2667132</v>
      </c>
      <c r="I23" s="290"/>
      <c r="J23" s="287"/>
      <c r="K23" s="417">
        <v>57</v>
      </c>
      <c r="L23" s="418" t="s">
        <v>60</v>
      </c>
      <c r="M23" s="313">
        <f t="shared" si="0"/>
        <v>611434</v>
      </c>
      <c r="N23" s="314">
        <v>483048</v>
      </c>
      <c r="O23" s="315">
        <v>128383</v>
      </c>
      <c r="P23" s="376">
        <v>3</v>
      </c>
      <c r="Q23" s="316">
        <v>313221</v>
      </c>
    </row>
    <row r="24" spans="2:17" s="130" customFormat="1" ht="27.75" customHeight="1">
      <c r="B24" s="406">
        <v>17</v>
      </c>
      <c r="C24" s="407" t="s">
        <v>17</v>
      </c>
      <c r="D24" s="313">
        <f t="shared" si="1"/>
        <v>3171350</v>
      </c>
      <c r="E24" s="314">
        <v>2783149</v>
      </c>
      <c r="F24" s="315">
        <v>381449</v>
      </c>
      <c r="G24" s="376">
        <v>6752</v>
      </c>
      <c r="H24" s="316">
        <v>3189650</v>
      </c>
      <c r="I24" s="290"/>
      <c r="J24" s="287"/>
      <c r="K24" s="417">
        <v>58</v>
      </c>
      <c r="L24" s="418" t="s">
        <v>62</v>
      </c>
      <c r="M24" s="313">
        <f t="shared" si="0"/>
        <v>1807846</v>
      </c>
      <c r="N24" s="314">
        <v>1627452</v>
      </c>
      <c r="O24" s="315">
        <v>180394</v>
      </c>
      <c r="P24" s="376">
        <v>0</v>
      </c>
      <c r="Q24" s="316">
        <v>356243</v>
      </c>
    </row>
    <row r="25" spans="2:17" s="130" customFormat="1" ht="27.75" customHeight="1">
      <c r="B25" s="406">
        <v>18</v>
      </c>
      <c r="C25" s="407" t="s">
        <v>18</v>
      </c>
      <c r="D25" s="313">
        <f t="shared" si="1"/>
        <v>3696447</v>
      </c>
      <c r="E25" s="314">
        <v>3288113</v>
      </c>
      <c r="F25" s="315">
        <v>408320</v>
      </c>
      <c r="G25" s="376">
        <v>14</v>
      </c>
      <c r="H25" s="316">
        <v>3569552</v>
      </c>
      <c r="I25" s="290"/>
      <c r="J25" s="287"/>
      <c r="K25" s="417">
        <v>59</v>
      </c>
      <c r="L25" s="418" t="s">
        <v>64</v>
      </c>
      <c r="M25" s="313">
        <f t="shared" si="0"/>
        <v>1094163</v>
      </c>
      <c r="N25" s="314">
        <v>972051</v>
      </c>
      <c r="O25" s="315">
        <v>122108</v>
      </c>
      <c r="P25" s="376">
        <v>4</v>
      </c>
      <c r="Q25" s="316">
        <v>592641</v>
      </c>
    </row>
    <row r="26" spans="2:17" s="130" customFormat="1" ht="27.75" customHeight="1">
      <c r="B26" s="406">
        <v>19</v>
      </c>
      <c r="C26" s="407" t="s">
        <v>19</v>
      </c>
      <c r="D26" s="313">
        <f t="shared" si="1"/>
        <v>4215588</v>
      </c>
      <c r="E26" s="314">
        <v>3826638</v>
      </c>
      <c r="F26" s="315">
        <v>372778</v>
      </c>
      <c r="G26" s="376">
        <v>16172</v>
      </c>
      <c r="H26" s="316">
        <v>4237398</v>
      </c>
      <c r="I26" s="290"/>
      <c r="J26" s="287"/>
      <c r="K26" s="417">
        <v>60</v>
      </c>
      <c r="L26" s="418" t="s">
        <v>70</v>
      </c>
      <c r="M26" s="313">
        <f t="shared" si="0"/>
        <v>1673606</v>
      </c>
      <c r="N26" s="314">
        <v>1525234</v>
      </c>
      <c r="O26" s="315">
        <v>148366</v>
      </c>
      <c r="P26" s="376">
        <v>6</v>
      </c>
      <c r="Q26" s="316">
        <v>652802</v>
      </c>
    </row>
    <row r="27" spans="2:17" s="130" customFormat="1" ht="27.75" customHeight="1">
      <c r="B27" s="406">
        <v>20</v>
      </c>
      <c r="C27" s="407" t="s">
        <v>20</v>
      </c>
      <c r="D27" s="313">
        <f t="shared" si="1"/>
        <v>1806821</v>
      </c>
      <c r="E27" s="314">
        <v>1656700</v>
      </c>
      <c r="F27" s="315">
        <v>150037</v>
      </c>
      <c r="G27" s="376">
        <v>84</v>
      </c>
      <c r="H27" s="316">
        <v>1301330</v>
      </c>
      <c r="I27" s="290"/>
      <c r="J27" s="287"/>
      <c r="K27" s="417">
        <v>61</v>
      </c>
      <c r="L27" s="418" t="s">
        <v>75</v>
      </c>
      <c r="M27" s="313">
        <f t="shared" si="0"/>
        <v>2034781</v>
      </c>
      <c r="N27" s="314">
        <v>1860751</v>
      </c>
      <c r="O27" s="315">
        <v>165446</v>
      </c>
      <c r="P27" s="376">
        <v>8584</v>
      </c>
      <c r="Q27" s="316">
        <v>564084</v>
      </c>
    </row>
    <row r="28" spans="2:17" s="130" customFormat="1" ht="27.75" customHeight="1">
      <c r="B28" s="406">
        <v>21</v>
      </c>
      <c r="C28" s="407" t="s">
        <v>21</v>
      </c>
      <c r="D28" s="313">
        <f t="shared" si="1"/>
        <v>86436</v>
      </c>
      <c r="E28" s="314">
        <v>0</v>
      </c>
      <c r="F28" s="315">
        <v>85856</v>
      </c>
      <c r="G28" s="376">
        <v>580</v>
      </c>
      <c r="H28" s="316">
        <v>369311</v>
      </c>
      <c r="I28" s="290"/>
      <c r="J28" s="287"/>
      <c r="K28" s="417">
        <v>62</v>
      </c>
      <c r="L28" s="418" t="s">
        <v>80</v>
      </c>
      <c r="M28" s="313">
        <f t="shared" si="0"/>
        <v>1832780</v>
      </c>
      <c r="N28" s="314">
        <v>1691373</v>
      </c>
      <c r="O28" s="315">
        <v>141407</v>
      </c>
      <c r="P28" s="376">
        <v>0</v>
      </c>
      <c r="Q28" s="316">
        <v>772675</v>
      </c>
    </row>
    <row r="29" spans="2:17" s="130" customFormat="1" ht="27.75" customHeight="1" thickBot="1">
      <c r="B29" s="406">
        <v>22</v>
      </c>
      <c r="C29" s="407" t="s">
        <v>22</v>
      </c>
      <c r="D29" s="313">
        <f t="shared" si="1"/>
        <v>1727864</v>
      </c>
      <c r="E29" s="314">
        <v>1457733</v>
      </c>
      <c r="F29" s="315">
        <v>270101</v>
      </c>
      <c r="G29" s="376">
        <v>30</v>
      </c>
      <c r="H29" s="316">
        <v>1926996</v>
      </c>
      <c r="I29" s="290"/>
      <c r="J29" s="287"/>
      <c r="K29" s="420">
        <v>63</v>
      </c>
      <c r="L29" s="418" t="s">
        <v>81</v>
      </c>
      <c r="M29" s="313">
        <f t="shared" si="0"/>
        <v>1706039</v>
      </c>
      <c r="N29" s="314">
        <v>1594708</v>
      </c>
      <c r="O29" s="315">
        <v>111323</v>
      </c>
      <c r="P29" s="376">
        <v>8</v>
      </c>
      <c r="Q29" s="316">
        <v>494452</v>
      </c>
    </row>
    <row r="30" spans="2:17" s="130" customFormat="1" ht="27.75" customHeight="1" thickBot="1" thickTop="1">
      <c r="B30" s="406">
        <v>23</v>
      </c>
      <c r="C30" s="407" t="s">
        <v>23</v>
      </c>
      <c r="D30" s="313">
        <f t="shared" si="1"/>
        <v>625351</v>
      </c>
      <c r="E30" s="314">
        <v>450668</v>
      </c>
      <c r="F30" s="315">
        <v>174554</v>
      </c>
      <c r="G30" s="376">
        <v>129</v>
      </c>
      <c r="H30" s="316">
        <v>1230684</v>
      </c>
      <c r="I30" s="290"/>
      <c r="J30" s="287"/>
      <c r="K30" s="480" t="s">
        <v>345</v>
      </c>
      <c r="L30" s="481"/>
      <c r="M30" s="307">
        <f>SUM(M7:M29)</f>
        <v>31314680</v>
      </c>
      <c r="N30" s="308">
        <f>SUM(N7:N29)</f>
        <v>28121168</v>
      </c>
      <c r="O30" s="309">
        <f>SUM(O7:O29)</f>
        <v>3184495</v>
      </c>
      <c r="P30" s="375">
        <f>SUM(P7:P29)</f>
        <v>9017</v>
      </c>
      <c r="Q30" s="310">
        <f>SUM(Q7:Q29)</f>
        <v>9145359</v>
      </c>
    </row>
    <row r="31" spans="2:17" s="130" customFormat="1" ht="27.75" customHeight="1" thickBot="1" thickTop="1">
      <c r="B31" s="406">
        <v>24</v>
      </c>
      <c r="C31" s="407" t="s">
        <v>24</v>
      </c>
      <c r="D31" s="313">
        <f t="shared" si="1"/>
        <v>1900983</v>
      </c>
      <c r="E31" s="314">
        <v>1529192</v>
      </c>
      <c r="F31" s="315">
        <v>351926</v>
      </c>
      <c r="G31" s="376">
        <v>19865</v>
      </c>
      <c r="H31" s="316">
        <v>1220101</v>
      </c>
      <c r="I31" s="290"/>
      <c r="J31" s="287"/>
      <c r="K31" s="482" t="s">
        <v>392</v>
      </c>
      <c r="L31" s="483"/>
      <c r="M31" s="322">
        <f>M30+D48+D8</f>
        <v>169778448</v>
      </c>
      <c r="N31" s="323">
        <f>N30+E48+E8</f>
        <v>147964625</v>
      </c>
      <c r="O31" s="373">
        <f>O30+F48+F8</f>
        <v>20845893</v>
      </c>
      <c r="P31" s="322">
        <f>P30+G48+G8</f>
        <v>967930</v>
      </c>
      <c r="Q31" s="324">
        <f>Q30+H48+H8</f>
        <v>111491972</v>
      </c>
    </row>
    <row r="32" spans="2:17" s="130" customFormat="1" ht="27.75" customHeight="1">
      <c r="B32" s="406">
        <v>25</v>
      </c>
      <c r="C32" s="407" t="s">
        <v>25</v>
      </c>
      <c r="D32" s="313">
        <f t="shared" si="1"/>
        <v>241506</v>
      </c>
      <c r="E32" s="314">
        <v>75037</v>
      </c>
      <c r="F32" s="315">
        <v>166394</v>
      </c>
      <c r="G32" s="376">
        <v>75</v>
      </c>
      <c r="H32" s="316">
        <v>591610</v>
      </c>
      <c r="I32" s="290"/>
      <c r="J32" s="287"/>
      <c r="K32" s="325"/>
      <c r="L32" s="325"/>
      <c r="M32" s="299"/>
      <c r="N32" s="299"/>
      <c r="O32" s="299"/>
      <c r="P32" s="299"/>
      <c r="Q32" s="299"/>
    </row>
    <row r="33" spans="1:17" ht="27.75" customHeight="1">
      <c r="A33" s="130"/>
      <c r="B33" s="406">
        <v>26</v>
      </c>
      <c r="C33" s="407" t="s">
        <v>26</v>
      </c>
      <c r="D33" s="313">
        <f t="shared" si="1"/>
        <v>2938974</v>
      </c>
      <c r="E33" s="314">
        <v>2631891</v>
      </c>
      <c r="F33" s="315">
        <v>307001</v>
      </c>
      <c r="G33" s="376">
        <v>82</v>
      </c>
      <c r="H33" s="316">
        <v>2542860</v>
      </c>
      <c r="I33" s="290"/>
      <c r="J33" s="287"/>
      <c r="K33" s="326" t="s">
        <v>363</v>
      </c>
      <c r="L33" s="327" t="s">
        <v>372</v>
      </c>
      <c r="M33" s="327"/>
      <c r="N33" s="327"/>
      <c r="O33" s="327"/>
      <c r="P33" s="327"/>
      <c r="Q33" s="327"/>
    </row>
    <row r="34" spans="1:17" ht="27.75" customHeight="1">
      <c r="A34" s="130"/>
      <c r="B34" s="406">
        <v>27</v>
      </c>
      <c r="C34" s="407" t="s">
        <v>27</v>
      </c>
      <c r="D34" s="313">
        <f t="shared" si="1"/>
        <v>2033942</v>
      </c>
      <c r="E34" s="314">
        <v>1792988</v>
      </c>
      <c r="F34" s="315">
        <v>240948</v>
      </c>
      <c r="G34" s="376">
        <v>6</v>
      </c>
      <c r="H34" s="316">
        <v>1285807</v>
      </c>
      <c r="I34" s="290"/>
      <c r="J34" s="287"/>
      <c r="K34" s="328"/>
      <c r="L34" s="327"/>
      <c r="M34" s="327"/>
      <c r="N34" s="327"/>
      <c r="O34" s="327"/>
      <c r="P34" s="327"/>
      <c r="Q34" s="327"/>
    </row>
    <row r="35" spans="1:17" ht="27.75" customHeight="1">
      <c r="A35" s="130"/>
      <c r="B35" s="406">
        <v>28</v>
      </c>
      <c r="C35" s="407" t="s">
        <v>28</v>
      </c>
      <c r="D35" s="313">
        <f t="shared" si="1"/>
        <v>6238507</v>
      </c>
      <c r="E35" s="314">
        <v>5018039</v>
      </c>
      <c r="F35" s="315">
        <v>875743</v>
      </c>
      <c r="G35" s="376">
        <v>344725</v>
      </c>
      <c r="H35" s="316">
        <v>2678327</v>
      </c>
      <c r="I35" s="290"/>
      <c r="J35" s="287"/>
      <c r="K35" s="327"/>
      <c r="L35" s="327"/>
      <c r="M35" s="327"/>
      <c r="N35" s="327"/>
      <c r="O35" s="327"/>
      <c r="P35" s="327"/>
      <c r="Q35" s="327"/>
    </row>
    <row r="36" spans="1:17" ht="27.75" customHeight="1">
      <c r="A36" s="130"/>
      <c r="B36" s="406">
        <v>29</v>
      </c>
      <c r="C36" s="407" t="s">
        <v>29</v>
      </c>
      <c r="D36" s="313">
        <f t="shared" si="1"/>
        <v>2211555</v>
      </c>
      <c r="E36" s="314">
        <v>1968490</v>
      </c>
      <c r="F36" s="315">
        <v>243044</v>
      </c>
      <c r="G36" s="376">
        <v>21</v>
      </c>
      <c r="H36" s="316">
        <v>1212134</v>
      </c>
      <c r="I36" s="290"/>
      <c r="J36" s="287"/>
      <c r="K36" s="327"/>
      <c r="L36" s="327"/>
      <c r="M36" s="327"/>
      <c r="N36" s="327"/>
      <c r="O36" s="327"/>
      <c r="P36" s="327"/>
      <c r="Q36" s="327"/>
    </row>
    <row r="37" spans="1:17" ht="27.75" customHeight="1">
      <c r="A37" s="130"/>
      <c r="B37" s="406">
        <v>30</v>
      </c>
      <c r="C37" s="407" t="s">
        <v>30</v>
      </c>
      <c r="D37" s="313">
        <f t="shared" si="1"/>
        <v>517061</v>
      </c>
      <c r="E37" s="314">
        <v>367126</v>
      </c>
      <c r="F37" s="315">
        <v>145443</v>
      </c>
      <c r="G37" s="376">
        <v>4492</v>
      </c>
      <c r="H37" s="316">
        <v>863304</v>
      </c>
      <c r="I37" s="290"/>
      <c r="J37" s="287"/>
      <c r="K37" s="327"/>
      <c r="L37" s="327"/>
      <c r="M37" s="327"/>
      <c r="N37" s="327"/>
      <c r="O37" s="327"/>
      <c r="P37" s="327"/>
      <c r="Q37" s="327"/>
    </row>
    <row r="38" spans="1:17" ht="27.75" customHeight="1">
      <c r="A38" s="130"/>
      <c r="B38" s="406">
        <v>31</v>
      </c>
      <c r="C38" s="407" t="s">
        <v>31</v>
      </c>
      <c r="D38" s="313">
        <f t="shared" si="1"/>
        <v>3940012</v>
      </c>
      <c r="E38" s="314">
        <v>3662232</v>
      </c>
      <c r="F38" s="315">
        <v>277311</v>
      </c>
      <c r="G38" s="376">
        <v>469</v>
      </c>
      <c r="H38" s="316">
        <v>1760082</v>
      </c>
      <c r="I38" s="290"/>
      <c r="J38" s="287"/>
      <c r="K38" s="327"/>
      <c r="L38" s="327"/>
      <c r="M38" s="327"/>
      <c r="N38" s="327"/>
      <c r="O38" s="327"/>
      <c r="P38" s="327"/>
      <c r="Q38" s="327"/>
    </row>
    <row r="39" spans="1:17" ht="27.75" customHeight="1">
      <c r="A39" s="130"/>
      <c r="B39" s="406">
        <v>32</v>
      </c>
      <c r="C39" s="407" t="s">
        <v>33</v>
      </c>
      <c r="D39" s="313">
        <f t="shared" si="1"/>
        <v>1969125</v>
      </c>
      <c r="E39" s="314">
        <v>1663123</v>
      </c>
      <c r="F39" s="315">
        <v>290966</v>
      </c>
      <c r="G39" s="376">
        <v>15036</v>
      </c>
      <c r="H39" s="316">
        <v>1861797</v>
      </c>
      <c r="I39" s="290"/>
      <c r="J39" s="287"/>
      <c r="K39" s="327"/>
      <c r="L39" s="327"/>
      <c r="M39" s="327"/>
      <c r="N39" s="327"/>
      <c r="O39" s="327"/>
      <c r="P39" s="327"/>
      <c r="Q39" s="327"/>
    </row>
    <row r="40" spans="1:17" ht="27.75" customHeight="1">
      <c r="A40" s="130"/>
      <c r="B40" s="406">
        <v>33</v>
      </c>
      <c r="C40" s="407" t="s">
        <v>34</v>
      </c>
      <c r="D40" s="313">
        <f t="shared" si="1"/>
        <v>2271257</v>
      </c>
      <c r="E40" s="314">
        <v>2034692</v>
      </c>
      <c r="F40" s="315">
        <v>236478</v>
      </c>
      <c r="G40" s="376">
        <v>87</v>
      </c>
      <c r="H40" s="316">
        <v>1130770</v>
      </c>
      <c r="I40" s="290"/>
      <c r="J40" s="287"/>
      <c r="K40" s="327"/>
      <c r="L40" s="327"/>
      <c r="M40" s="327"/>
      <c r="N40" s="327"/>
      <c r="O40" s="327"/>
      <c r="P40" s="327"/>
      <c r="Q40" s="327"/>
    </row>
    <row r="41" spans="1:17" ht="27.75" customHeight="1">
      <c r="A41" s="130"/>
      <c r="B41" s="406">
        <v>34</v>
      </c>
      <c r="C41" s="407" t="s">
        <v>35</v>
      </c>
      <c r="D41" s="313">
        <f t="shared" si="1"/>
        <v>2682255</v>
      </c>
      <c r="E41" s="314">
        <v>2258596</v>
      </c>
      <c r="F41" s="315">
        <v>405279</v>
      </c>
      <c r="G41" s="376">
        <v>18380</v>
      </c>
      <c r="H41" s="316">
        <v>1703666</v>
      </c>
      <c r="I41" s="290"/>
      <c r="J41" s="287"/>
      <c r="K41" s="327"/>
      <c r="L41" s="327"/>
      <c r="M41" s="327"/>
      <c r="N41" s="327"/>
      <c r="O41" s="327"/>
      <c r="P41" s="327"/>
      <c r="Q41" s="327"/>
    </row>
    <row r="42" spans="1:17" ht="27.75" customHeight="1">
      <c r="A42" s="130"/>
      <c r="B42" s="406">
        <v>35</v>
      </c>
      <c r="C42" s="407" t="s">
        <v>36</v>
      </c>
      <c r="D42" s="313">
        <f t="shared" si="1"/>
        <v>2352917</v>
      </c>
      <c r="E42" s="314">
        <v>2075638</v>
      </c>
      <c r="F42" s="315">
        <v>274210</v>
      </c>
      <c r="G42" s="376">
        <v>3069</v>
      </c>
      <c r="H42" s="316">
        <v>979320</v>
      </c>
      <c r="I42" s="290"/>
      <c r="J42" s="287"/>
      <c r="K42" s="327"/>
      <c r="L42" s="327"/>
      <c r="M42" s="327"/>
      <c r="N42" s="327"/>
      <c r="O42" s="327"/>
      <c r="P42" s="327"/>
      <c r="Q42" s="327"/>
    </row>
    <row r="43" spans="1:17" ht="27.75" customHeight="1">
      <c r="A43" s="130"/>
      <c r="B43" s="406">
        <v>36</v>
      </c>
      <c r="C43" s="407" t="s">
        <v>93</v>
      </c>
      <c r="D43" s="313">
        <f t="shared" si="1"/>
        <v>1656655</v>
      </c>
      <c r="E43" s="314">
        <v>1242691</v>
      </c>
      <c r="F43" s="315">
        <v>413528</v>
      </c>
      <c r="G43" s="376">
        <v>436</v>
      </c>
      <c r="H43" s="316">
        <v>1166240</v>
      </c>
      <c r="I43" s="290"/>
      <c r="J43" s="287"/>
      <c r="K43" s="327"/>
      <c r="L43" s="327"/>
      <c r="M43" s="327"/>
      <c r="N43" s="327"/>
      <c r="O43" s="327"/>
      <c r="P43" s="327"/>
      <c r="Q43" s="327"/>
    </row>
    <row r="44" spans="1:17" ht="27.75" customHeight="1">
      <c r="A44" s="130"/>
      <c r="B44" s="406">
        <v>37</v>
      </c>
      <c r="C44" s="407" t="s">
        <v>37</v>
      </c>
      <c r="D44" s="313">
        <f t="shared" si="1"/>
        <v>1515355</v>
      </c>
      <c r="E44" s="314">
        <v>1245893</v>
      </c>
      <c r="F44" s="315">
        <v>269445</v>
      </c>
      <c r="G44" s="376">
        <v>17</v>
      </c>
      <c r="H44" s="316">
        <v>1038845</v>
      </c>
      <c r="I44" s="290"/>
      <c r="J44" s="287"/>
      <c r="K44" s="327"/>
      <c r="L44" s="327"/>
      <c r="M44" s="327"/>
      <c r="N44" s="327"/>
      <c r="O44" s="327"/>
      <c r="P44" s="327"/>
      <c r="Q44" s="327"/>
    </row>
    <row r="45" spans="1:17" ht="27.75" customHeight="1">
      <c r="A45" s="130"/>
      <c r="B45" s="406">
        <v>38</v>
      </c>
      <c r="C45" s="405" t="s">
        <v>38</v>
      </c>
      <c r="D45" s="297">
        <f t="shared" si="1"/>
        <v>1691645</v>
      </c>
      <c r="E45" s="298">
        <v>1438934</v>
      </c>
      <c r="F45" s="299">
        <v>227977</v>
      </c>
      <c r="G45" s="374">
        <v>24734</v>
      </c>
      <c r="H45" s="300">
        <v>1053404</v>
      </c>
      <c r="I45" s="290"/>
      <c r="J45" s="287"/>
      <c r="K45" s="327"/>
      <c r="L45" s="327"/>
      <c r="M45" s="327"/>
      <c r="N45" s="327"/>
      <c r="O45" s="327"/>
      <c r="P45" s="327"/>
      <c r="Q45" s="327"/>
    </row>
    <row r="46" spans="1:17" ht="27.75" customHeight="1">
      <c r="A46" s="130"/>
      <c r="B46" s="406">
        <v>39</v>
      </c>
      <c r="C46" s="409" t="s">
        <v>347</v>
      </c>
      <c r="D46" s="369">
        <f t="shared" si="1"/>
        <v>3741642</v>
      </c>
      <c r="E46" s="370">
        <v>3322492</v>
      </c>
      <c r="F46" s="371">
        <v>418948</v>
      </c>
      <c r="G46" s="377">
        <v>202</v>
      </c>
      <c r="H46" s="372">
        <v>1937055</v>
      </c>
      <c r="I46" s="290"/>
      <c r="J46" s="287"/>
      <c r="K46" s="327"/>
      <c r="L46" s="327"/>
      <c r="M46" s="327"/>
      <c r="N46" s="327"/>
      <c r="O46" s="327"/>
      <c r="P46" s="327"/>
      <c r="Q46" s="327"/>
    </row>
    <row r="47" spans="1:17" ht="27.75" customHeight="1" thickBot="1">
      <c r="A47" s="130"/>
      <c r="B47" s="410">
        <v>40</v>
      </c>
      <c r="C47" s="411" t="s">
        <v>367</v>
      </c>
      <c r="D47" s="329">
        <f t="shared" si="1"/>
        <v>1437765</v>
      </c>
      <c r="E47" s="330">
        <v>1146241</v>
      </c>
      <c r="F47" s="331">
        <v>291341</v>
      </c>
      <c r="G47" s="378">
        <v>183</v>
      </c>
      <c r="H47" s="332">
        <v>803140</v>
      </c>
      <c r="I47" s="290"/>
      <c r="J47" s="287"/>
      <c r="K47" s="327"/>
      <c r="L47" s="327"/>
      <c r="M47" s="327"/>
      <c r="N47" s="327"/>
      <c r="O47" s="327"/>
      <c r="P47" s="327"/>
      <c r="Q47" s="327"/>
    </row>
    <row r="48" spans="1:17" ht="27.75" customHeight="1" thickBot="1" thickTop="1">
      <c r="A48" s="130"/>
      <c r="B48" s="484" t="s">
        <v>348</v>
      </c>
      <c r="C48" s="485"/>
      <c r="D48" s="390">
        <f>SUM(D9:D47)</f>
        <v>129294701</v>
      </c>
      <c r="E48" s="391">
        <f>SUM(E9:E47)</f>
        <v>112946074</v>
      </c>
      <c r="F48" s="392">
        <f>SUM(F9:F47)</f>
        <v>15872203</v>
      </c>
      <c r="G48" s="412">
        <f>SUM(G9:G47)</f>
        <v>476424</v>
      </c>
      <c r="H48" s="413">
        <f>SUM(H9:H47)</f>
        <v>80253346</v>
      </c>
      <c r="I48" s="290"/>
      <c r="J48" s="287"/>
      <c r="M48" s="327"/>
      <c r="N48" s="327"/>
      <c r="O48" s="327"/>
      <c r="P48" s="327"/>
      <c r="Q48" s="327"/>
    </row>
    <row r="49" spans="1:17" ht="21" customHeight="1">
      <c r="A49" s="130"/>
      <c r="D49" s="333"/>
      <c r="E49" s="333"/>
      <c r="F49" s="333"/>
      <c r="G49" s="333"/>
      <c r="H49" s="333"/>
      <c r="M49" s="327"/>
      <c r="N49" s="327"/>
      <c r="O49" s="327"/>
      <c r="P49" s="327"/>
      <c r="Q49" s="327"/>
    </row>
    <row r="50" spans="1:17" ht="21" customHeight="1">
      <c r="A50" s="130"/>
      <c r="B50" s="326" t="s">
        <v>363</v>
      </c>
      <c r="C50" s="327" t="s">
        <v>372</v>
      </c>
      <c r="J50" s="130"/>
      <c r="M50" s="327"/>
      <c r="N50" s="327"/>
      <c r="O50" s="327"/>
      <c r="P50" s="327"/>
      <c r="Q50" s="327"/>
    </row>
    <row r="51" spans="1:17" ht="21" customHeight="1">
      <c r="A51" s="130"/>
      <c r="J51" s="130"/>
      <c r="M51" s="327"/>
      <c r="N51" s="327"/>
      <c r="O51" s="327"/>
      <c r="P51" s="327"/>
      <c r="Q51" s="327"/>
    </row>
    <row r="52" spans="1:17" ht="21" customHeight="1">
      <c r="A52" s="130"/>
      <c r="J52" s="130"/>
      <c r="M52" s="327"/>
      <c r="N52" s="327"/>
      <c r="O52" s="327"/>
      <c r="P52" s="327"/>
      <c r="Q52" s="327"/>
    </row>
    <row r="53" spans="1:17" ht="21" customHeight="1">
      <c r="A53" s="130"/>
      <c r="J53" s="130"/>
      <c r="M53" s="327"/>
      <c r="N53" s="327"/>
      <c r="O53" s="327"/>
      <c r="P53" s="327"/>
      <c r="Q53" s="327"/>
    </row>
    <row r="54" spans="1:17" ht="21" customHeight="1">
      <c r="A54" s="130"/>
      <c r="J54" s="130"/>
      <c r="M54" s="327"/>
      <c r="N54" s="327"/>
      <c r="O54" s="327"/>
      <c r="P54" s="327"/>
      <c r="Q54" s="327"/>
    </row>
    <row r="55" spans="1:17" ht="21" customHeight="1">
      <c r="A55" s="130"/>
      <c r="J55" s="130"/>
      <c r="M55" s="327"/>
      <c r="N55" s="327"/>
      <c r="O55" s="327"/>
      <c r="P55" s="327"/>
      <c r="Q55" s="327"/>
    </row>
    <row r="56" spans="1:17" ht="21" customHeight="1">
      <c r="A56" s="130"/>
      <c r="J56" s="130"/>
      <c r="M56" s="327"/>
      <c r="N56" s="327"/>
      <c r="O56" s="327"/>
      <c r="P56" s="327"/>
      <c r="Q56" s="327"/>
    </row>
    <row r="57" spans="1:17" ht="21" customHeight="1">
      <c r="A57" s="130"/>
      <c r="J57" s="130"/>
      <c r="M57" s="327"/>
      <c r="N57" s="327"/>
      <c r="O57" s="327"/>
      <c r="P57" s="327"/>
      <c r="Q57" s="327"/>
    </row>
    <row r="58" spans="1:17" ht="21" customHeight="1">
      <c r="A58" s="130"/>
      <c r="J58" s="130"/>
      <c r="M58" s="327"/>
      <c r="N58" s="327"/>
      <c r="O58" s="327"/>
      <c r="P58" s="327"/>
      <c r="Q58" s="327"/>
    </row>
    <row r="59" spans="1:17" ht="21" customHeight="1">
      <c r="A59" s="130"/>
      <c r="J59" s="130"/>
      <c r="M59" s="327"/>
      <c r="N59" s="327"/>
      <c r="O59" s="327"/>
      <c r="P59" s="327"/>
      <c r="Q59" s="327"/>
    </row>
    <row r="60" spans="1:17" ht="21" customHeight="1">
      <c r="A60" s="130"/>
      <c r="J60" s="130"/>
      <c r="M60" s="327"/>
      <c r="N60" s="327"/>
      <c r="O60" s="327"/>
      <c r="P60" s="327"/>
      <c r="Q60" s="327"/>
    </row>
    <row r="61" spans="1:17" ht="21" customHeight="1">
      <c r="A61" s="130"/>
      <c r="J61" s="130"/>
      <c r="M61" s="327"/>
      <c r="N61" s="327"/>
      <c r="O61" s="327"/>
      <c r="P61" s="327"/>
      <c r="Q61" s="327"/>
    </row>
    <row r="62" spans="1:17" ht="21" customHeight="1">
      <c r="A62" s="130"/>
      <c r="J62" s="130"/>
      <c r="M62" s="327"/>
      <c r="N62" s="327"/>
      <c r="O62" s="327"/>
      <c r="P62" s="327"/>
      <c r="Q62" s="327"/>
    </row>
    <row r="63" spans="1:17" ht="21" customHeight="1">
      <c r="A63" s="130"/>
      <c r="J63" s="130"/>
      <c r="M63" s="327"/>
      <c r="N63" s="327"/>
      <c r="O63" s="327"/>
      <c r="P63" s="327"/>
      <c r="Q63" s="327"/>
    </row>
    <row r="64" spans="1:17" ht="21" customHeight="1">
      <c r="A64" s="130"/>
      <c r="J64" s="130"/>
      <c r="M64" s="327"/>
      <c r="N64" s="327"/>
      <c r="O64" s="327"/>
      <c r="P64" s="327"/>
      <c r="Q64" s="327"/>
    </row>
    <row r="65" spans="1:17" ht="21" customHeight="1">
      <c r="A65" s="130"/>
      <c r="J65" s="130"/>
      <c r="M65" s="327"/>
      <c r="N65" s="327"/>
      <c r="O65" s="327"/>
      <c r="P65" s="327"/>
      <c r="Q65" s="327"/>
    </row>
    <row r="66" spans="1:17" ht="21" customHeight="1">
      <c r="A66" s="130"/>
      <c r="J66" s="130"/>
      <c r="M66" s="327"/>
      <c r="N66" s="327"/>
      <c r="O66" s="327"/>
      <c r="P66" s="327"/>
      <c r="Q66" s="327"/>
    </row>
    <row r="67" spans="1:17" ht="21" customHeight="1">
      <c r="A67" s="130"/>
      <c r="J67" s="130"/>
      <c r="M67" s="327"/>
      <c r="N67" s="327"/>
      <c r="O67" s="327"/>
      <c r="P67" s="327"/>
      <c r="Q67" s="327"/>
    </row>
    <row r="68" spans="1:17" ht="21" customHeight="1">
      <c r="A68" s="130"/>
      <c r="J68" s="130"/>
      <c r="M68" s="327"/>
      <c r="N68" s="327"/>
      <c r="O68" s="327"/>
      <c r="P68" s="327"/>
      <c r="Q68" s="327"/>
    </row>
    <row r="69" spans="1:17" ht="21" customHeight="1">
      <c r="A69" s="130"/>
      <c r="J69" s="130"/>
      <c r="M69" s="327"/>
      <c r="N69" s="327"/>
      <c r="O69" s="327"/>
      <c r="P69" s="327"/>
      <c r="Q69" s="327"/>
    </row>
    <row r="70" spans="1:17" ht="21" customHeight="1">
      <c r="A70" s="130"/>
      <c r="J70" s="130"/>
      <c r="M70" s="327"/>
      <c r="N70" s="327"/>
      <c r="O70" s="327"/>
      <c r="P70" s="327"/>
      <c r="Q70" s="327"/>
    </row>
    <row r="71" spans="1:17" ht="21" customHeight="1">
      <c r="A71" s="130"/>
      <c r="J71" s="130"/>
      <c r="M71" s="327"/>
      <c r="N71" s="327"/>
      <c r="O71" s="327"/>
      <c r="P71" s="327"/>
      <c r="Q71" s="327"/>
    </row>
    <row r="72" spans="1:17" ht="21" customHeight="1">
      <c r="A72" s="130"/>
      <c r="J72" s="130"/>
      <c r="M72" s="327"/>
      <c r="N72" s="327"/>
      <c r="O72" s="327"/>
      <c r="P72" s="327"/>
      <c r="Q72" s="327"/>
    </row>
    <row r="73" spans="1:17" ht="21" customHeight="1">
      <c r="A73" s="130"/>
      <c r="J73" s="130"/>
      <c r="M73" s="327"/>
      <c r="N73" s="327"/>
      <c r="O73" s="327"/>
      <c r="P73" s="327"/>
      <c r="Q73" s="327"/>
    </row>
    <row r="74" spans="1:17" ht="21" customHeight="1">
      <c r="A74" s="130"/>
      <c r="J74" s="130"/>
      <c r="M74" s="327"/>
      <c r="N74" s="327"/>
      <c r="O74" s="327"/>
      <c r="P74" s="327"/>
      <c r="Q74" s="327"/>
    </row>
    <row r="75" spans="1:10" ht="21" customHeight="1">
      <c r="A75" s="130"/>
      <c r="J75" s="130"/>
    </row>
    <row r="76" spans="1:10" ht="21" customHeight="1">
      <c r="A76" s="130"/>
      <c r="J76" s="130"/>
    </row>
    <row r="77" spans="1:10" ht="21.75" customHeight="1">
      <c r="A77" s="130"/>
      <c r="J77" s="130"/>
    </row>
    <row r="78" spans="1:10" ht="21" customHeight="1">
      <c r="A78" s="130"/>
      <c r="J78" s="130"/>
    </row>
  </sheetData>
  <sheetProtection/>
  <mergeCells count="10">
    <mergeCell ref="N4:P4"/>
    <mergeCell ref="B1:H1"/>
    <mergeCell ref="K1:Q1"/>
    <mergeCell ref="K30:L30"/>
    <mergeCell ref="K31:L31"/>
    <mergeCell ref="B48:C48"/>
    <mergeCell ref="B5:C5"/>
    <mergeCell ref="K5:L5"/>
    <mergeCell ref="B8:C8"/>
    <mergeCell ref="E4:G4"/>
  </mergeCells>
  <printOptions horizontalCentered="1"/>
  <pageMargins left="0.5118110236220472" right="0.5118110236220472" top="0.5511811023622047" bottom="0.5511811023622047" header="0" footer="0.3937007874015748"/>
  <pageSetup firstPageNumber="74" useFirstPageNumber="1" horizontalDpi="600" verticalDpi="600" orientation="portrait" paperSize="9" scale="60" r:id="rId1"/>
  <headerFooter>
    <oddFooter>&amp;C&amp;"ＭＳ ゴシック,標準"&amp;18&amp;P</oddFooter>
  </headerFooter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85" zoomScaleNormal="85" zoomScaleSheetLayoutView="85" zoomScalePageLayoutView="0" workbookViewId="0" topLeftCell="A1">
      <selection activeCell="A100" sqref="A100"/>
    </sheetView>
  </sheetViews>
  <sheetFormatPr defaultColWidth="8.796875" defaultRowHeight="15"/>
  <cols>
    <col min="1" max="1" width="12.5" style="2" customWidth="1"/>
    <col min="2" max="2" width="4" style="2" customWidth="1"/>
    <col min="3" max="3" width="14.59765625" style="2" customWidth="1"/>
    <col min="4" max="4" width="11.5" style="2" customWidth="1"/>
    <col min="5" max="6" width="4.09765625" style="2" customWidth="1"/>
    <col min="7" max="7" width="5.8984375" style="2" bestFit="1" customWidth="1"/>
    <col min="8" max="9" width="15.3984375" style="2" bestFit="1" customWidth="1"/>
    <col min="10" max="10" width="13.59765625" style="2" customWidth="1"/>
    <col min="11" max="11" width="14.5" style="2" customWidth="1"/>
    <col min="12" max="13" width="17.3984375" style="2" customWidth="1"/>
    <col min="14" max="14" width="13" style="66" customWidth="1"/>
    <col min="15" max="15" width="10.8984375" style="66" bestFit="1" customWidth="1"/>
    <col min="16" max="17" width="10.19921875" style="2" customWidth="1"/>
    <col min="18" max="16384" width="9" style="2" customWidth="1"/>
  </cols>
  <sheetData>
    <row r="1" spans="1:17" ht="40.5" customHeight="1">
      <c r="A1" s="492">
        <v>76</v>
      </c>
      <c r="B1" s="498" t="s">
        <v>368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130"/>
      <c r="N1" s="131"/>
      <c r="O1" s="131"/>
      <c r="P1" s="130"/>
      <c r="Q1" s="130"/>
    </row>
    <row r="2" spans="1:17" ht="17.25" customHeight="1" thickBot="1">
      <c r="A2" s="49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2"/>
      <c r="P2" s="132"/>
      <c r="Q2" s="132" t="s">
        <v>286</v>
      </c>
    </row>
    <row r="3" spans="1:17" s="65" customFormat="1" ht="17.25" customHeight="1">
      <c r="A3" s="492"/>
      <c r="B3" s="495" t="s">
        <v>285</v>
      </c>
      <c r="C3" s="133"/>
      <c r="D3" s="134"/>
      <c r="E3" s="239"/>
      <c r="F3" s="240"/>
      <c r="G3" s="241"/>
      <c r="H3" s="264" t="s">
        <v>279</v>
      </c>
      <c r="I3" s="266" t="s">
        <v>280</v>
      </c>
      <c r="J3" s="268" t="s">
        <v>119</v>
      </c>
      <c r="K3" s="266" t="s">
        <v>122</v>
      </c>
      <c r="L3" s="268" t="s">
        <v>374</v>
      </c>
      <c r="M3" s="272" t="s">
        <v>308</v>
      </c>
      <c r="N3" s="135" t="s">
        <v>124</v>
      </c>
      <c r="O3" s="274" t="s">
        <v>282</v>
      </c>
      <c r="P3" s="264" t="s">
        <v>330</v>
      </c>
      <c r="Q3" s="264" t="s">
        <v>330</v>
      </c>
    </row>
    <row r="4" spans="1:17" ht="17.25" customHeight="1">
      <c r="A4" s="492"/>
      <c r="B4" s="496"/>
      <c r="C4" s="136" t="s">
        <v>126</v>
      </c>
      <c r="D4" s="137" t="s">
        <v>116</v>
      </c>
      <c r="E4" s="493" t="s">
        <v>114</v>
      </c>
      <c r="F4" s="494"/>
      <c r="G4" s="242" t="s">
        <v>115</v>
      </c>
      <c r="H4" s="265" t="s">
        <v>281</v>
      </c>
      <c r="I4" s="267" t="s">
        <v>281</v>
      </c>
      <c r="J4" s="269" t="s">
        <v>120</v>
      </c>
      <c r="K4" s="270">
        <v>0</v>
      </c>
      <c r="L4" s="269" t="s">
        <v>298</v>
      </c>
      <c r="M4" s="273" t="s">
        <v>309</v>
      </c>
      <c r="N4" s="138" t="s">
        <v>218</v>
      </c>
      <c r="O4" s="275" t="s">
        <v>283</v>
      </c>
      <c r="P4" s="276" t="s">
        <v>331</v>
      </c>
      <c r="Q4" s="278" t="s">
        <v>333</v>
      </c>
    </row>
    <row r="5" spans="1:17" ht="17.25" customHeight="1">
      <c r="A5" s="492"/>
      <c r="B5" s="497"/>
      <c r="C5" s="139"/>
      <c r="D5" s="140"/>
      <c r="E5" s="243"/>
      <c r="F5" s="244"/>
      <c r="G5" s="245"/>
      <c r="H5" s="141" t="s">
        <v>117</v>
      </c>
      <c r="I5" s="142" t="s">
        <v>118</v>
      </c>
      <c r="J5" s="143" t="s">
        <v>121</v>
      </c>
      <c r="K5" s="271" t="s">
        <v>125</v>
      </c>
      <c r="L5" s="143" t="s">
        <v>123</v>
      </c>
      <c r="M5" s="144" t="s">
        <v>216</v>
      </c>
      <c r="N5" s="145" t="s">
        <v>217</v>
      </c>
      <c r="O5" s="145" t="s">
        <v>284</v>
      </c>
      <c r="P5" s="141" t="s">
        <v>332</v>
      </c>
      <c r="Q5" s="141" t="s">
        <v>364</v>
      </c>
    </row>
    <row r="6" spans="1:17" ht="17.25" customHeight="1">
      <c r="A6" s="492"/>
      <c r="B6" s="146">
        <v>1</v>
      </c>
      <c r="C6" s="146" t="s">
        <v>219</v>
      </c>
      <c r="D6" s="147">
        <v>1222434</v>
      </c>
      <c r="E6" s="148">
        <v>1</v>
      </c>
      <c r="F6" s="149">
        <v>8</v>
      </c>
      <c r="G6" s="147">
        <v>892</v>
      </c>
      <c r="H6" s="147">
        <v>173995557</v>
      </c>
      <c r="I6" s="150">
        <v>167098174</v>
      </c>
      <c r="J6" s="151">
        <f>H6-I6</f>
        <v>6897383</v>
      </c>
      <c r="K6" s="150">
        <v>0</v>
      </c>
      <c r="L6" s="151">
        <f>IF((J6-K6)&lt;0,0,J6-K6)</f>
        <v>6897383</v>
      </c>
      <c r="M6" s="149">
        <v>5656773</v>
      </c>
      <c r="N6" s="147">
        <f>L6-M6</f>
        <v>1240610</v>
      </c>
      <c r="O6" s="128">
        <f>IF(M6=0,IF(L6=0,"－　","皆増　"),IF(L6=0,"皆減　",ROUND(N6/M6*100,1)))</f>
        <v>21.9</v>
      </c>
      <c r="P6" s="433">
        <v>0.97</v>
      </c>
      <c r="Q6" s="433">
        <v>0.97</v>
      </c>
    </row>
    <row r="7" spans="1:17" ht="17.25" customHeight="1">
      <c r="A7" s="492"/>
      <c r="B7" s="146">
        <v>2</v>
      </c>
      <c r="C7" s="146" t="s">
        <v>2</v>
      </c>
      <c r="D7" s="147">
        <v>342670</v>
      </c>
      <c r="E7" s="148">
        <v>1</v>
      </c>
      <c r="F7" s="149">
        <v>6</v>
      </c>
      <c r="G7" s="147">
        <v>696</v>
      </c>
      <c r="H7" s="147">
        <v>44344703</v>
      </c>
      <c r="I7" s="150">
        <v>42237248</v>
      </c>
      <c r="J7" s="151">
        <f aca="true" t="shared" si="0" ref="J7:J45">H7-I7</f>
        <v>2107455</v>
      </c>
      <c r="K7" s="150">
        <v>0</v>
      </c>
      <c r="L7" s="151">
        <f aca="true" t="shared" si="1" ref="L7:L45">IF((J7-K7)&lt;0,0,J7-K7)</f>
        <v>2107455</v>
      </c>
      <c r="M7" s="149">
        <v>2111259</v>
      </c>
      <c r="N7" s="147">
        <f aca="true" t="shared" si="2" ref="N7:N45">L7-M7</f>
        <v>-3804</v>
      </c>
      <c r="O7" s="152">
        <f aca="true" t="shared" si="3" ref="O7:O79">IF(M7=0,IF(L7=0,"－　","皆増　"),IF(L7=0,"皆減　",ROUND(N7/M7*100,1)))</f>
        <v>-0.2</v>
      </c>
      <c r="P7" s="433">
        <v>0.95</v>
      </c>
      <c r="Q7" s="433">
        <v>0.95</v>
      </c>
    </row>
    <row r="8" spans="1:17" ht="17.25" customHeight="1">
      <c r="A8" s="492"/>
      <c r="B8" s="146">
        <v>3</v>
      </c>
      <c r="C8" s="146" t="s">
        <v>222</v>
      </c>
      <c r="D8" s="147">
        <v>203180</v>
      </c>
      <c r="E8" s="148">
        <v>1</v>
      </c>
      <c r="F8" s="149">
        <v>5</v>
      </c>
      <c r="G8" s="147">
        <v>599</v>
      </c>
      <c r="H8" s="147">
        <v>29107409</v>
      </c>
      <c r="I8" s="150">
        <v>23212726</v>
      </c>
      <c r="J8" s="151">
        <f t="shared" si="0"/>
        <v>5894683</v>
      </c>
      <c r="K8" s="150">
        <v>0</v>
      </c>
      <c r="L8" s="151">
        <f t="shared" si="1"/>
        <v>5894683</v>
      </c>
      <c r="M8" s="149">
        <v>5946760</v>
      </c>
      <c r="N8" s="147">
        <f t="shared" si="2"/>
        <v>-52077</v>
      </c>
      <c r="O8" s="152">
        <f t="shared" si="3"/>
        <v>-0.9</v>
      </c>
      <c r="P8" s="433">
        <v>0.87</v>
      </c>
      <c r="Q8" s="433">
        <v>0.86</v>
      </c>
    </row>
    <row r="9" spans="1:17" ht="17.25" customHeight="1">
      <c r="A9" s="492"/>
      <c r="B9" s="146">
        <v>4</v>
      </c>
      <c r="C9" s="146" t="s">
        <v>394</v>
      </c>
      <c r="D9" s="147">
        <v>561506</v>
      </c>
      <c r="E9" s="148">
        <v>1</v>
      </c>
      <c r="F9" s="149">
        <v>7</v>
      </c>
      <c r="G9" s="147">
        <v>767</v>
      </c>
      <c r="H9" s="147">
        <v>71059033</v>
      </c>
      <c r="I9" s="150">
        <v>65682099</v>
      </c>
      <c r="J9" s="151">
        <f t="shared" si="0"/>
        <v>5376934</v>
      </c>
      <c r="K9" s="150">
        <v>0</v>
      </c>
      <c r="L9" s="151">
        <f t="shared" si="1"/>
        <v>5376934</v>
      </c>
      <c r="M9" s="149">
        <v>4720929</v>
      </c>
      <c r="N9" s="147">
        <f t="shared" si="2"/>
        <v>656005</v>
      </c>
      <c r="O9" s="152">
        <f t="shared" si="3"/>
        <v>13.9</v>
      </c>
      <c r="P9" s="433">
        <v>0.94</v>
      </c>
      <c r="Q9" s="433">
        <v>0.94</v>
      </c>
    </row>
    <row r="10" spans="1:17" ht="17.25" customHeight="1">
      <c r="A10" s="492"/>
      <c r="B10" s="153">
        <v>5</v>
      </c>
      <c r="C10" s="153" t="s">
        <v>223</v>
      </c>
      <c r="D10" s="154">
        <v>85786</v>
      </c>
      <c r="E10" s="155">
        <v>1</v>
      </c>
      <c r="F10" s="156">
        <v>4</v>
      </c>
      <c r="G10" s="154">
        <v>481</v>
      </c>
      <c r="H10" s="154">
        <v>12746164</v>
      </c>
      <c r="I10" s="157">
        <v>8646633</v>
      </c>
      <c r="J10" s="158">
        <f t="shared" si="0"/>
        <v>4099531</v>
      </c>
      <c r="K10" s="157">
        <v>0</v>
      </c>
      <c r="L10" s="158">
        <f t="shared" si="1"/>
        <v>4099531</v>
      </c>
      <c r="M10" s="156">
        <v>4109105</v>
      </c>
      <c r="N10" s="154">
        <f t="shared" si="2"/>
        <v>-9574</v>
      </c>
      <c r="O10" s="159">
        <f t="shared" si="3"/>
        <v>-0.2</v>
      </c>
      <c r="P10" s="434">
        <v>0.71</v>
      </c>
      <c r="Q10" s="434">
        <v>0.71</v>
      </c>
    </row>
    <row r="11" spans="1:17" ht="17.25" customHeight="1">
      <c r="A11" s="492"/>
      <c r="B11" s="146">
        <v>6</v>
      </c>
      <c r="C11" s="146" t="s">
        <v>224</v>
      </c>
      <c r="D11" s="147">
        <v>66955</v>
      </c>
      <c r="E11" s="148">
        <v>1</v>
      </c>
      <c r="F11" s="149">
        <v>3</v>
      </c>
      <c r="G11" s="147">
        <v>416</v>
      </c>
      <c r="H11" s="147">
        <v>14026875</v>
      </c>
      <c r="I11" s="150">
        <v>7222967</v>
      </c>
      <c r="J11" s="151">
        <f t="shared" si="0"/>
        <v>6803908</v>
      </c>
      <c r="K11" s="150">
        <v>0</v>
      </c>
      <c r="L11" s="151">
        <f t="shared" si="1"/>
        <v>6803908</v>
      </c>
      <c r="M11" s="149">
        <v>6542844</v>
      </c>
      <c r="N11" s="147">
        <f t="shared" si="2"/>
        <v>261064</v>
      </c>
      <c r="O11" s="152">
        <f t="shared" si="3"/>
        <v>4</v>
      </c>
      <c r="P11" s="433">
        <v>0.6</v>
      </c>
      <c r="Q11" s="433">
        <v>0.6</v>
      </c>
    </row>
    <row r="12" spans="1:17" ht="17.25" customHeight="1">
      <c r="A12" s="492"/>
      <c r="B12" s="146">
        <v>7</v>
      </c>
      <c r="C12" s="146" t="s">
        <v>7</v>
      </c>
      <c r="D12" s="147">
        <v>341924</v>
      </c>
      <c r="E12" s="148">
        <v>2</v>
      </c>
      <c r="F12" s="149">
        <v>10</v>
      </c>
      <c r="G12" s="147">
        <v>960</v>
      </c>
      <c r="H12" s="147">
        <v>40916956</v>
      </c>
      <c r="I12" s="150">
        <v>38799091</v>
      </c>
      <c r="J12" s="151">
        <f t="shared" si="0"/>
        <v>2117865</v>
      </c>
      <c r="K12" s="150">
        <v>0</v>
      </c>
      <c r="L12" s="151">
        <f t="shared" si="1"/>
        <v>2117865</v>
      </c>
      <c r="M12" s="149">
        <v>1867108</v>
      </c>
      <c r="N12" s="147">
        <f t="shared" si="2"/>
        <v>250757</v>
      </c>
      <c r="O12" s="152">
        <f t="shared" si="3"/>
        <v>13.4</v>
      </c>
      <c r="P12" s="433">
        <v>0.95</v>
      </c>
      <c r="Q12" s="433">
        <v>0.96</v>
      </c>
    </row>
    <row r="13" spans="1:17" ht="17.25" customHeight="1">
      <c r="A13" s="492"/>
      <c r="B13" s="146">
        <v>8</v>
      </c>
      <c r="C13" s="146" t="s">
        <v>225</v>
      </c>
      <c r="D13" s="147">
        <v>83549</v>
      </c>
      <c r="E13" s="148">
        <v>2</v>
      </c>
      <c r="F13" s="149">
        <v>6</v>
      </c>
      <c r="G13" s="147">
        <v>760</v>
      </c>
      <c r="H13" s="147">
        <v>12344579</v>
      </c>
      <c r="I13" s="150">
        <v>9224670</v>
      </c>
      <c r="J13" s="151">
        <f t="shared" si="0"/>
        <v>3119909</v>
      </c>
      <c r="K13" s="150">
        <v>0</v>
      </c>
      <c r="L13" s="151">
        <f t="shared" si="1"/>
        <v>3119909</v>
      </c>
      <c r="M13" s="149">
        <v>3051513</v>
      </c>
      <c r="N13" s="147">
        <f t="shared" si="2"/>
        <v>68396</v>
      </c>
      <c r="O13" s="152">
        <f t="shared" si="3"/>
        <v>2.2</v>
      </c>
      <c r="P13" s="433">
        <v>0.78</v>
      </c>
      <c r="Q13" s="433">
        <v>0.78</v>
      </c>
    </row>
    <row r="14" spans="1:17" ht="17.25" customHeight="1">
      <c r="A14" s="492"/>
      <c r="B14" s="146">
        <v>9</v>
      </c>
      <c r="C14" s="146" t="s">
        <v>301</v>
      </c>
      <c r="D14" s="147">
        <v>115002</v>
      </c>
      <c r="E14" s="148">
        <v>1</v>
      </c>
      <c r="F14" s="149">
        <v>4</v>
      </c>
      <c r="G14" s="147">
        <v>470</v>
      </c>
      <c r="H14" s="147">
        <v>18832261</v>
      </c>
      <c r="I14" s="150">
        <v>12627925</v>
      </c>
      <c r="J14" s="151">
        <f t="shared" si="0"/>
        <v>6204336</v>
      </c>
      <c r="K14" s="150">
        <v>0</v>
      </c>
      <c r="L14" s="151">
        <f t="shared" si="1"/>
        <v>6204336</v>
      </c>
      <c r="M14" s="149">
        <v>6383693</v>
      </c>
      <c r="N14" s="147">
        <f t="shared" si="2"/>
        <v>-179357</v>
      </c>
      <c r="O14" s="152">
        <f t="shared" si="3"/>
        <v>-2.8</v>
      </c>
      <c r="P14" s="433">
        <v>0.74</v>
      </c>
      <c r="Q14" s="433">
        <v>0.74</v>
      </c>
    </row>
    <row r="15" spans="1:17" ht="17.25" customHeight="1">
      <c r="A15" s="492"/>
      <c r="B15" s="153">
        <v>10</v>
      </c>
      <c r="C15" s="153" t="s">
        <v>226</v>
      </c>
      <c r="D15" s="154">
        <v>81889</v>
      </c>
      <c r="E15" s="155">
        <v>1</v>
      </c>
      <c r="F15" s="156">
        <v>4</v>
      </c>
      <c r="G15" s="154">
        <v>483</v>
      </c>
      <c r="H15" s="154">
        <v>12609225</v>
      </c>
      <c r="I15" s="157">
        <v>8785799</v>
      </c>
      <c r="J15" s="158">
        <f t="shared" si="0"/>
        <v>3823426</v>
      </c>
      <c r="K15" s="157">
        <v>0</v>
      </c>
      <c r="L15" s="158">
        <f t="shared" si="1"/>
        <v>3823426</v>
      </c>
      <c r="M15" s="156">
        <v>3798265</v>
      </c>
      <c r="N15" s="154">
        <f t="shared" si="2"/>
        <v>25161</v>
      </c>
      <c r="O15" s="159">
        <f t="shared" si="3"/>
        <v>0.7</v>
      </c>
      <c r="P15" s="434">
        <v>0.73</v>
      </c>
      <c r="Q15" s="434">
        <v>0.73</v>
      </c>
    </row>
    <row r="16" spans="1:17" ht="17.25" customHeight="1">
      <c r="A16" s="492"/>
      <c r="B16" s="146">
        <v>11</v>
      </c>
      <c r="C16" s="146" t="s">
        <v>11</v>
      </c>
      <c r="D16" s="147">
        <v>90099</v>
      </c>
      <c r="E16" s="148">
        <v>1</v>
      </c>
      <c r="F16" s="149">
        <v>4</v>
      </c>
      <c r="G16" s="147">
        <v>511</v>
      </c>
      <c r="H16" s="147">
        <v>11844228</v>
      </c>
      <c r="I16" s="150">
        <v>10162370</v>
      </c>
      <c r="J16" s="151">
        <f t="shared" si="0"/>
        <v>1681858</v>
      </c>
      <c r="K16" s="150">
        <v>0</v>
      </c>
      <c r="L16" s="151">
        <f t="shared" si="1"/>
        <v>1681858</v>
      </c>
      <c r="M16" s="149">
        <v>1786478</v>
      </c>
      <c r="N16" s="147">
        <f t="shared" si="2"/>
        <v>-104620</v>
      </c>
      <c r="O16" s="152">
        <f t="shared" si="3"/>
        <v>-5.9</v>
      </c>
      <c r="P16" s="433">
        <v>0.85</v>
      </c>
      <c r="Q16" s="433">
        <v>0.84</v>
      </c>
    </row>
    <row r="17" spans="1:17" ht="17.25" customHeight="1">
      <c r="A17" s="492"/>
      <c r="B17" s="146">
        <v>12</v>
      </c>
      <c r="C17" s="146" t="s">
        <v>227</v>
      </c>
      <c r="D17" s="147">
        <v>237171</v>
      </c>
      <c r="E17" s="148">
        <v>2</v>
      </c>
      <c r="F17" s="149">
        <v>8</v>
      </c>
      <c r="G17" s="147">
        <v>866</v>
      </c>
      <c r="H17" s="147">
        <v>30119839</v>
      </c>
      <c r="I17" s="150">
        <v>22143878</v>
      </c>
      <c r="J17" s="151">
        <f t="shared" si="0"/>
        <v>7975961</v>
      </c>
      <c r="K17" s="150">
        <v>0</v>
      </c>
      <c r="L17" s="151">
        <f t="shared" si="1"/>
        <v>7975961</v>
      </c>
      <c r="M17" s="149">
        <v>7749598</v>
      </c>
      <c r="N17" s="147">
        <f t="shared" si="2"/>
        <v>226363</v>
      </c>
      <c r="O17" s="152">
        <f t="shared" si="3"/>
        <v>2.9</v>
      </c>
      <c r="P17" s="433">
        <v>0.76</v>
      </c>
      <c r="Q17" s="433">
        <v>0.77</v>
      </c>
    </row>
    <row r="18" spans="1:17" ht="17.25" customHeight="1">
      <c r="A18" s="492"/>
      <c r="B18" s="146">
        <v>13</v>
      </c>
      <c r="C18" s="146" t="s">
        <v>13</v>
      </c>
      <c r="D18" s="147">
        <v>155727</v>
      </c>
      <c r="E18" s="148">
        <v>2</v>
      </c>
      <c r="F18" s="149">
        <v>8</v>
      </c>
      <c r="G18" s="147">
        <v>860</v>
      </c>
      <c r="H18" s="147">
        <v>18815340</v>
      </c>
      <c r="I18" s="150">
        <v>16759398</v>
      </c>
      <c r="J18" s="151">
        <f t="shared" si="0"/>
        <v>2055942</v>
      </c>
      <c r="K18" s="150">
        <v>0</v>
      </c>
      <c r="L18" s="151">
        <f t="shared" si="1"/>
        <v>2055942</v>
      </c>
      <c r="M18" s="149">
        <v>1975487</v>
      </c>
      <c r="N18" s="147">
        <f t="shared" si="2"/>
        <v>80455</v>
      </c>
      <c r="O18" s="152">
        <f t="shared" si="3"/>
        <v>4.1</v>
      </c>
      <c r="P18" s="433">
        <v>0.89</v>
      </c>
      <c r="Q18" s="433">
        <v>0.9</v>
      </c>
    </row>
    <row r="19" spans="1:17" ht="17.25" customHeight="1">
      <c r="A19" s="492"/>
      <c r="B19" s="146">
        <v>14</v>
      </c>
      <c r="C19" s="146" t="s">
        <v>14</v>
      </c>
      <c r="D19" s="147">
        <v>56204</v>
      </c>
      <c r="E19" s="148">
        <v>1</v>
      </c>
      <c r="F19" s="149">
        <v>3</v>
      </c>
      <c r="G19" s="147">
        <v>397</v>
      </c>
      <c r="H19" s="147">
        <v>8153085</v>
      </c>
      <c r="I19" s="150">
        <v>6172319</v>
      </c>
      <c r="J19" s="151">
        <f t="shared" si="0"/>
        <v>1980766</v>
      </c>
      <c r="K19" s="150">
        <v>0</v>
      </c>
      <c r="L19" s="151">
        <f t="shared" si="1"/>
        <v>1980766</v>
      </c>
      <c r="M19" s="149">
        <v>2075251</v>
      </c>
      <c r="N19" s="147">
        <f t="shared" si="2"/>
        <v>-94485</v>
      </c>
      <c r="O19" s="152">
        <f t="shared" si="3"/>
        <v>-4.6</v>
      </c>
      <c r="P19" s="433">
        <v>0.76</v>
      </c>
      <c r="Q19" s="433">
        <v>0.76</v>
      </c>
    </row>
    <row r="20" spans="1:17" ht="17.25" customHeight="1">
      <c r="A20" s="492"/>
      <c r="B20" s="153">
        <v>15</v>
      </c>
      <c r="C20" s="153" t="s">
        <v>228</v>
      </c>
      <c r="D20" s="154">
        <v>119639</v>
      </c>
      <c r="E20" s="155">
        <v>1</v>
      </c>
      <c r="F20" s="156">
        <v>4</v>
      </c>
      <c r="G20" s="154">
        <v>520</v>
      </c>
      <c r="H20" s="154">
        <v>17254435</v>
      </c>
      <c r="I20" s="157">
        <v>11744737</v>
      </c>
      <c r="J20" s="158">
        <f t="shared" si="0"/>
        <v>5509698</v>
      </c>
      <c r="K20" s="157">
        <v>0</v>
      </c>
      <c r="L20" s="158">
        <f t="shared" si="1"/>
        <v>5509698</v>
      </c>
      <c r="M20" s="156">
        <v>5248337</v>
      </c>
      <c r="N20" s="154">
        <f t="shared" si="2"/>
        <v>261361</v>
      </c>
      <c r="O20" s="159">
        <f t="shared" si="3"/>
        <v>5</v>
      </c>
      <c r="P20" s="434">
        <v>0.75</v>
      </c>
      <c r="Q20" s="434">
        <v>0.76</v>
      </c>
    </row>
    <row r="21" spans="1:17" ht="17.25" customHeight="1">
      <c r="A21" s="492"/>
      <c r="B21" s="146">
        <v>16</v>
      </c>
      <c r="C21" s="146" t="s">
        <v>229</v>
      </c>
      <c r="D21" s="147">
        <v>144618</v>
      </c>
      <c r="E21" s="148">
        <v>1</v>
      </c>
      <c r="F21" s="149">
        <v>4</v>
      </c>
      <c r="G21" s="147">
        <v>510</v>
      </c>
      <c r="H21" s="147">
        <v>22791331</v>
      </c>
      <c r="I21" s="150">
        <v>15533825</v>
      </c>
      <c r="J21" s="151">
        <f t="shared" si="0"/>
        <v>7257506</v>
      </c>
      <c r="K21" s="150">
        <v>0</v>
      </c>
      <c r="L21" s="151">
        <f t="shared" si="1"/>
        <v>7257506</v>
      </c>
      <c r="M21" s="149">
        <v>9074036</v>
      </c>
      <c r="N21" s="147">
        <f t="shared" si="2"/>
        <v>-1816530</v>
      </c>
      <c r="O21" s="152">
        <f t="shared" si="3"/>
        <v>-20</v>
      </c>
      <c r="P21" s="433">
        <v>0.75</v>
      </c>
      <c r="Q21" s="433">
        <v>0.73</v>
      </c>
    </row>
    <row r="22" spans="1:17" ht="17.25" customHeight="1">
      <c r="A22" s="492"/>
      <c r="B22" s="146">
        <v>17</v>
      </c>
      <c r="C22" s="146" t="s">
        <v>17</v>
      </c>
      <c r="D22" s="147">
        <v>223926</v>
      </c>
      <c r="E22" s="148">
        <v>2</v>
      </c>
      <c r="F22" s="149">
        <v>8</v>
      </c>
      <c r="G22" s="147">
        <v>886</v>
      </c>
      <c r="H22" s="147">
        <v>25809163</v>
      </c>
      <c r="I22" s="150">
        <v>23026014</v>
      </c>
      <c r="J22" s="151">
        <f t="shared" si="0"/>
        <v>2783149</v>
      </c>
      <c r="K22" s="150">
        <v>0</v>
      </c>
      <c r="L22" s="151">
        <f t="shared" si="1"/>
        <v>2783149</v>
      </c>
      <c r="M22" s="149">
        <v>2667755</v>
      </c>
      <c r="N22" s="147">
        <f t="shared" si="2"/>
        <v>115394</v>
      </c>
      <c r="O22" s="152">
        <f t="shared" si="3"/>
        <v>4.3</v>
      </c>
      <c r="P22" s="433">
        <v>0.89</v>
      </c>
      <c r="Q22" s="433">
        <v>0.9</v>
      </c>
    </row>
    <row r="23" spans="1:17" ht="17.25" customHeight="1">
      <c r="A23" s="492"/>
      <c r="B23" s="146">
        <v>18</v>
      </c>
      <c r="C23" s="146" t="s">
        <v>18</v>
      </c>
      <c r="D23" s="147">
        <v>243855</v>
      </c>
      <c r="E23" s="148">
        <v>2</v>
      </c>
      <c r="F23" s="149">
        <v>9</v>
      </c>
      <c r="G23" s="147">
        <v>930</v>
      </c>
      <c r="H23" s="147">
        <v>29834237</v>
      </c>
      <c r="I23" s="150">
        <v>26546124</v>
      </c>
      <c r="J23" s="151">
        <f t="shared" si="0"/>
        <v>3288113</v>
      </c>
      <c r="K23" s="150">
        <v>0</v>
      </c>
      <c r="L23" s="151">
        <f t="shared" si="1"/>
        <v>3288113</v>
      </c>
      <c r="M23" s="149">
        <v>3457127</v>
      </c>
      <c r="N23" s="147">
        <f t="shared" si="2"/>
        <v>-169014</v>
      </c>
      <c r="O23" s="152">
        <f t="shared" si="3"/>
        <v>-4.9</v>
      </c>
      <c r="P23" s="433">
        <v>0.89</v>
      </c>
      <c r="Q23" s="433">
        <v>0.89</v>
      </c>
    </row>
    <row r="24" spans="1:17" ht="17.25" customHeight="1">
      <c r="A24" s="492"/>
      <c r="B24" s="146">
        <v>19</v>
      </c>
      <c r="C24" s="146" t="s">
        <v>19</v>
      </c>
      <c r="D24" s="147">
        <v>326313</v>
      </c>
      <c r="E24" s="148">
        <v>2</v>
      </c>
      <c r="F24" s="149">
        <v>10</v>
      </c>
      <c r="G24" s="147">
        <v>956</v>
      </c>
      <c r="H24" s="147">
        <v>39842318</v>
      </c>
      <c r="I24" s="150">
        <v>36015680</v>
      </c>
      <c r="J24" s="151">
        <f t="shared" si="0"/>
        <v>3826638</v>
      </c>
      <c r="K24" s="150">
        <v>0</v>
      </c>
      <c r="L24" s="151">
        <f t="shared" si="1"/>
        <v>3826638</v>
      </c>
      <c r="M24" s="149">
        <v>3625690</v>
      </c>
      <c r="N24" s="147">
        <f t="shared" si="2"/>
        <v>200948</v>
      </c>
      <c r="O24" s="152">
        <f t="shared" si="3"/>
        <v>5.5</v>
      </c>
      <c r="P24" s="433">
        <v>0.9</v>
      </c>
      <c r="Q24" s="433">
        <v>0.9</v>
      </c>
    </row>
    <row r="25" spans="1:17" ht="17.25" customHeight="1">
      <c r="A25" s="492"/>
      <c r="B25" s="153">
        <v>20</v>
      </c>
      <c r="C25" s="153" t="s">
        <v>20</v>
      </c>
      <c r="D25" s="154">
        <v>71502</v>
      </c>
      <c r="E25" s="155">
        <v>2</v>
      </c>
      <c r="F25" s="156">
        <v>9</v>
      </c>
      <c r="G25" s="154">
        <v>926</v>
      </c>
      <c r="H25" s="154">
        <v>9822815</v>
      </c>
      <c r="I25" s="157">
        <v>8166115</v>
      </c>
      <c r="J25" s="158">
        <f t="shared" si="0"/>
        <v>1656700</v>
      </c>
      <c r="K25" s="157">
        <v>0</v>
      </c>
      <c r="L25" s="158">
        <f t="shared" si="1"/>
        <v>1656700</v>
      </c>
      <c r="M25" s="156">
        <v>1554084</v>
      </c>
      <c r="N25" s="154">
        <f t="shared" si="2"/>
        <v>102616</v>
      </c>
      <c r="O25" s="159">
        <f t="shared" si="3"/>
        <v>6.6</v>
      </c>
      <c r="P25" s="434">
        <v>0.83</v>
      </c>
      <c r="Q25" s="434">
        <v>0.84</v>
      </c>
    </row>
    <row r="26" spans="1:17" ht="17.25" customHeight="1">
      <c r="A26" s="492"/>
      <c r="B26" s="146">
        <v>21</v>
      </c>
      <c r="C26" s="146" t="s">
        <v>21</v>
      </c>
      <c r="D26" s="147">
        <v>123079</v>
      </c>
      <c r="E26" s="148">
        <v>2</v>
      </c>
      <c r="F26" s="149">
        <v>9</v>
      </c>
      <c r="G26" s="147">
        <v>912</v>
      </c>
      <c r="H26" s="147">
        <v>16449783</v>
      </c>
      <c r="I26" s="150">
        <v>19425390</v>
      </c>
      <c r="J26" s="151">
        <f t="shared" si="0"/>
        <v>-2975607</v>
      </c>
      <c r="K26" s="150">
        <v>0</v>
      </c>
      <c r="L26" s="151">
        <f t="shared" si="1"/>
        <v>0</v>
      </c>
      <c r="M26" s="149">
        <v>0</v>
      </c>
      <c r="N26" s="147">
        <f t="shared" si="2"/>
        <v>0</v>
      </c>
      <c r="O26" s="152" t="str">
        <f t="shared" si="3"/>
        <v>－　</v>
      </c>
      <c r="P26" s="433">
        <v>1.18</v>
      </c>
      <c r="Q26" s="433">
        <v>1.24</v>
      </c>
    </row>
    <row r="27" spans="1:17" ht="17.25" customHeight="1">
      <c r="A27" s="492"/>
      <c r="B27" s="146">
        <v>22</v>
      </c>
      <c r="C27" s="146" t="s">
        <v>22</v>
      </c>
      <c r="D27" s="147">
        <v>149872</v>
      </c>
      <c r="E27" s="148">
        <v>2</v>
      </c>
      <c r="F27" s="149">
        <v>8</v>
      </c>
      <c r="G27" s="147">
        <v>856</v>
      </c>
      <c r="H27" s="147">
        <v>18078871</v>
      </c>
      <c r="I27" s="150">
        <v>16621138</v>
      </c>
      <c r="J27" s="151">
        <f t="shared" si="0"/>
        <v>1457733</v>
      </c>
      <c r="K27" s="150">
        <v>0</v>
      </c>
      <c r="L27" s="151">
        <f t="shared" si="1"/>
        <v>1457733</v>
      </c>
      <c r="M27" s="149">
        <v>1370310</v>
      </c>
      <c r="N27" s="147">
        <f t="shared" si="2"/>
        <v>87423</v>
      </c>
      <c r="O27" s="152">
        <f t="shared" si="3"/>
        <v>6.4</v>
      </c>
      <c r="P27" s="433">
        <v>0.92</v>
      </c>
      <c r="Q27" s="433">
        <v>0.92</v>
      </c>
    </row>
    <row r="28" spans="1:17" ht="17.25" customHeight="1">
      <c r="A28" s="492"/>
      <c r="B28" s="146">
        <v>23</v>
      </c>
      <c r="C28" s="146" t="s">
        <v>23</v>
      </c>
      <c r="D28" s="147">
        <v>129691</v>
      </c>
      <c r="E28" s="148">
        <v>2</v>
      </c>
      <c r="F28" s="149">
        <v>10</v>
      </c>
      <c r="G28" s="147">
        <v>955</v>
      </c>
      <c r="H28" s="147">
        <v>16123411</v>
      </c>
      <c r="I28" s="150">
        <v>15672743</v>
      </c>
      <c r="J28" s="151">
        <f t="shared" si="0"/>
        <v>450668</v>
      </c>
      <c r="K28" s="150">
        <v>0</v>
      </c>
      <c r="L28" s="151">
        <f t="shared" si="1"/>
        <v>450668</v>
      </c>
      <c r="M28" s="149">
        <v>429156</v>
      </c>
      <c r="N28" s="147">
        <f t="shared" si="2"/>
        <v>21512</v>
      </c>
      <c r="O28" s="152">
        <f t="shared" si="3"/>
        <v>5</v>
      </c>
      <c r="P28" s="433">
        <v>0.97</v>
      </c>
      <c r="Q28" s="433">
        <v>0.98</v>
      </c>
    </row>
    <row r="29" spans="1:17" ht="17.25" customHeight="1">
      <c r="A29" s="492"/>
      <c r="B29" s="146">
        <v>24</v>
      </c>
      <c r="C29" s="146" t="s">
        <v>24</v>
      </c>
      <c r="D29" s="147">
        <v>69611</v>
      </c>
      <c r="E29" s="148">
        <v>2</v>
      </c>
      <c r="F29" s="149">
        <v>9</v>
      </c>
      <c r="G29" s="147">
        <v>922</v>
      </c>
      <c r="H29" s="147">
        <v>9449760</v>
      </c>
      <c r="I29" s="150">
        <v>7920568</v>
      </c>
      <c r="J29" s="151">
        <f t="shared" si="0"/>
        <v>1529192</v>
      </c>
      <c r="K29" s="150">
        <v>0</v>
      </c>
      <c r="L29" s="151">
        <f t="shared" si="1"/>
        <v>1529192</v>
      </c>
      <c r="M29" s="149">
        <v>1467789</v>
      </c>
      <c r="N29" s="147">
        <f t="shared" si="2"/>
        <v>61403</v>
      </c>
      <c r="O29" s="152">
        <f t="shared" si="3"/>
        <v>4.2</v>
      </c>
      <c r="P29" s="433">
        <v>0.84</v>
      </c>
      <c r="Q29" s="433">
        <v>0.84</v>
      </c>
    </row>
    <row r="30" spans="1:17" ht="17.25" customHeight="1">
      <c r="A30" s="492"/>
      <c r="B30" s="153">
        <v>25</v>
      </c>
      <c r="C30" s="153" t="s">
        <v>25</v>
      </c>
      <c r="D30" s="154">
        <v>80745</v>
      </c>
      <c r="E30" s="155">
        <v>2</v>
      </c>
      <c r="F30" s="156">
        <v>9</v>
      </c>
      <c r="G30" s="154">
        <v>921</v>
      </c>
      <c r="H30" s="154">
        <v>10285725</v>
      </c>
      <c r="I30" s="157">
        <v>10210688</v>
      </c>
      <c r="J30" s="158">
        <f t="shared" si="0"/>
        <v>75037</v>
      </c>
      <c r="K30" s="157">
        <v>0</v>
      </c>
      <c r="L30" s="158">
        <f t="shared" si="1"/>
        <v>75037</v>
      </c>
      <c r="M30" s="156">
        <v>42619</v>
      </c>
      <c r="N30" s="154">
        <f t="shared" si="2"/>
        <v>32418</v>
      </c>
      <c r="O30" s="159">
        <f t="shared" si="3"/>
        <v>76.1</v>
      </c>
      <c r="P30" s="434">
        <v>0.99</v>
      </c>
      <c r="Q30" s="434">
        <v>1.01</v>
      </c>
    </row>
    <row r="31" spans="1:17" ht="17.25" customHeight="1">
      <c r="A31" s="492"/>
      <c r="B31" s="146">
        <v>26</v>
      </c>
      <c r="C31" s="146" t="s">
        <v>26</v>
      </c>
      <c r="D31" s="147">
        <v>158777</v>
      </c>
      <c r="E31" s="148">
        <v>2</v>
      </c>
      <c r="F31" s="149">
        <v>9</v>
      </c>
      <c r="G31" s="147">
        <v>947</v>
      </c>
      <c r="H31" s="147">
        <v>20255312</v>
      </c>
      <c r="I31" s="150">
        <v>17623421</v>
      </c>
      <c r="J31" s="151">
        <f t="shared" si="0"/>
        <v>2631891</v>
      </c>
      <c r="K31" s="150">
        <v>0</v>
      </c>
      <c r="L31" s="151">
        <f t="shared" si="1"/>
        <v>2631891</v>
      </c>
      <c r="M31" s="149">
        <v>2600510</v>
      </c>
      <c r="N31" s="147">
        <f t="shared" si="2"/>
        <v>31381</v>
      </c>
      <c r="O31" s="152">
        <f t="shared" si="3"/>
        <v>1.2</v>
      </c>
      <c r="P31" s="433">
        <v>0.87</v>
      </c>
      <c r="Q31" s="433">
        <v>0.87</v>
      </c>
    </row>
    <row r="32" spans="1:17" ht="17.25" customHeight="1">
      <c r="A32" s="492"/>
      <c r="B32" s="146">
        <v>27</v>
      </c>
      <c r="C32" s="146" t="s">
        <v>27</v>
      </c>
      <c r="D32" s="147">
        <v>74711</v>
      </c>
      <c r="E32" s="148">
        <v>2</v>
      </c>
      <c r="F32" s="149">
        <v>7</v>
      </c>
      <c r="G32" s="147">
        <v>822</v>
      </c>
      <c r="H32" s="147">
        <v>9576020</v>
      </c>
      <c r="I32" s="150">
        <v>7783032</v>
      </c>
      <c r="J32" s="151">
        <f t="shared" si="0"/>
        <v>1792988</v>
      </c>
      <c r="K32" s="150">
        <v>0</v>
      </c>
      <c r="L32" s="151">
        <f t="shared" si="1"/>
        <v>1792988</v>
      </c>
      <c r="M32" s="149">
        <v>1704212</v>
      </c>
      <c r="N32" s="147">
        <f t="shared" si="2"/>
        <v>88776</v>
      </c>
      <c r="O32" s="152">
        <f t="shared" si="3"/>
        <v>5.2</v>
      </c>
      <c r="P32" s="433">
        <v>0.81</v>
      </c>
      <c r="Q32" s="433">
        <v>0.82</v>
      </c>
    </row>
    <row r="33" spans="1:17" ht="17.25" customHeight="1">
      <c r="A33" s="492"/>
      <c r="B33" s="146">
        <v>28</v>
      </c>
      <c r="C33" s="146" t="s">
        <v>302</v>
      </c>
      <c r="D33" s="147">
        <v>154310</v>
      </c>
      <c r="E33" s="148">
        <v>2</v>
      </c>
      <c r="F33" s="149">
        <v>6</v>
      </c>
      <c r="G33" s="147">
        <v>798</v>
      </c>
      <c r="H33" s="147">
        <v>22463897</v>
      </c>
      <c r="I33" s="150">
        <v>17445858</v>
      </c>
      <c r="J33" s="151">
        <f t="shared" si="0"/>
        <v>5018039</v>
      </c>
      <c r="K33" s="150">
        <v>0</v>
      </c>
      <c r="L33" s="151">
        <f t="shared" si="1"/>
        <v>5018039</v>
      </c>
      <c r="M33" s="149">
        <v>4907231</v>
      </c>
      <c r="N33" s="147">
        <f t="shared" si="2"/>
        <v>110808</v>
      </c>
      <c r="O33" s="152">
        <f t="shared" si="3"/>
        <v>2.3</v>
      </c>
      <c r="P33" s="433">
        <v>0.86</v>
      </c>
      <c r="Q33" s="433">
        <v>0.86</v>
      </c>
    </row>
    <row r="34" spans="1:17" ht="17.25" customHeight="1">
      <c r="A34" s="492"/>
      <c r="B34" s="146">
        <v>29</v>
      </c>
      <c r="C34" s="146" t="s">
        <v>29</v>
      </c>
      <c r="D34" s="147">
        <v>68888</v>
      </c>
      <c r="E34" s="148">
        <v>2</v>
      </c>
      <c r="F34" s="149">
        <v>6</v>
      </c>
      <c r="G34" s="147">
        <v>799</v>
      </c>
      <c r="H34" s="147">
        <v>8789761</v>
      </c>
      <c r="I34" s="150">
        <v>6821271</v>
      </c>
      <c r="J34" s="151">
        <f t="shared" si="0"/>
        <v>1968490</v>
      </c>
      <c r="K34" s="150">
        <v>0</v>
      </c>
      <c r="L34" s="151">
        <f t="shared" si="1"/>
        <v>1968490</v>
      </c>
      <c r="M34" s="149">
        <v>1866734</v>
      </c>
      <c r="N34" s="147">
        <f t="shared" si="2"/>
        <v>101756</v>
      </c>
      <c r="O34" s="152">
        <f t="shared" si="3"/>
        <v>5.5</v>
      </c>
      <c r="P34" s="433">
        <v>0.78</v>
      </c>
      <c r="Q34" s="433">
        <v>0.79</v>
      </c>
    </row>
    <row r="35" spans="1:17" ht="17.25" customHeight="1">
      <c r="A35" s="492"/>
      <c r="B35" s="153">
        <v>30</v>
      </c>
      <c r="C35" s="153" t="s">
        <v>30</v>
      </c>
      <c r="D35" s="154">
        <v>82977</v>
      </c>
      <c r="E35" s="155">
        <v>2</v>
      </c>
      <c r="F35" s="156">
        <v>7</v>
      </c>
      <c r="G35" s="154">
        <v>847</v>
      </c>
      <c r="H35" s="154">
        <v>11534832</v>
      </c>
      <c r="I35" s="157">
        <v>11167706</v>
      </c>
      <c r="J35" s="158">
        <f t="shared" si="0"/>
        <v>367126</v>
      </c>
      <c r="K35" s="157">
        <v>0</v>
      </c>
      <c r="L35" s="158">
        <f t="shared" si="1"/>
        <v>367126</v>
      </c>
      <c r="M35" s="156">
        <v>243421</v>
      </c>
      <c r="N35" s="154">
        <f t="shared" si="2"/>
        <v>123705</v>
      </c>
      <c r="O35" s="159">
        <f t="shared" si="3"/>
        <v>50.8</v>
      </c>
      <c r="P35" s="434">
        <v>0.97</v>
      </c>
      <c r="Q35" s="434">
        <v>0.98</v>
      </c>
    </row>
    <row r="36" spans="1:17" ht="17.25" customHeight="1">
      <c r="A36" s="492"/>
      <c r="B36" s="146">
        <v>31</v>
      </c>
      <c r="C36" s="146" t="s">
        <v>31</v>
      </c>
      <c r="D36" s="147">
        <v>106736</v>
      </c>
      <c r="E36" s="148">
        <v>2</v>
      </c>
      <c r="F36" s="149">
        <v>9</v>
      </c>
      <c r="G36" s="147">
        <v>906</v>
      </c>
      <c r="H36" s="147">
        <v>14294018</v>
      </c>
      <c r="I36" s="150">
        <v>10631786</v>
      </c>
      <c r="J36" s="151">
        <f t="shared" si="0"/>
        <v>3662232</v>
      </c>
      <c r="K36" s="150">
        <v>0</v>
      </c>
      <c r="L36" s="151">
        <f t="shared" si="1"/>
        <v>3662232</v>
      </c>
      <c r="M36" s="149">
        <v>3573634</v>
      </c>
      <c r="N36" s="147">
        <f t="shared" si="2"/>
        <v>88598</v>
      </c>
      <c r="O36" s="152">
        <f t="shared" si="3"/>
        <v>2.5</v>
      </c>
      <c r="P36" s="433">
        <v>0.74</v>
      </c>
      <c r="Q36" s="433">
        <v>0.75</v>
      </c>
    </row>
    <row r="37" spans="1:17" ht="17.25" customHeight="1">
      <c r="A37" s="492"/>
      <c r="B37" s="146">
        <v>32</v>
      </c>
      <c r="C37" s="146" t="s">
        <v>33</v>
      </c>
      <c r="D37" s="147">
        <v>131415</v>
      </c>
      <c r="E37" s="148">
        <v>2</v>
      </c>
      <c r="F37" s="149">
        <v>8</v>
      </c>
      <c r="G37" s="147">
        <v>866</v>
      </c>
      <c r="H37" s="147">
        <v>17224731</v>
      </c>
      <c r="I37" s="150">
        <v>15561608</v>
      </c>
      <c r="J37" s="151">
        <f t="shared" si="0"/>
        <v>1663123</v>
      </c>
      <c r="K37" s="150">
        <v>0</v>
      </c>
      <c r="L37" s="151">
        <f t="shared" si="1"/>
        <v>1663123</v>
      </c>
      <c r="M37" s="149">
        <v>1578106</v>
      </c>
      <c r="N37" s="147">
        <f t="shared" si="2"/>
        <v>85017</v>
      </c>
      <c r="O37" s="152">
        <f t="shared" si="3"/>
        <v>5.4</v>
      </c>
      <c r="P37" s="433">
        <v>0.9</v>
      </c>
      <c r="Q37" s="433">
        <v>0.91</v>
      </c>
    </row>
    <row r="38" spans="1:17" ht="17.25" customHeight="1">
      <c r="A38" s="492"/>
      <c r="B38" s="146">
        <v>33</v>
      </c>
      <c r="C38" s="146" t="s">
        <v>34</v>
      </c>
      <c r="D38" s="147">
        <v>63309</v>
      </c>
      <c r="E38" s="148">
        <v>2</v>
      </c>
      <c r="F38" s="149">
        <v>7</v>
      </c>
      <c r="G38" s="147">
        <v>820</v>
      </c>
      <c r="H38" s="147">
        <v>8572175</v>
      </c>
      <c r="I38" s="150">
        <v>6537483</v>
      </c>
      <c r="J38" s="151">
        <f t="shared" si="0"/>
        <v>2034692</v>
      </c>
      <c r="K38" s="150">
        <v>0</v>
      </c>
      <c r="L38" s="151">
        <f t="shared" si="1"/>
        <v>2034692</v>
      </c>
      <c r="M38" s="149">
        <v>1862001</v>
      </c>
      <c r="N38" s="147">
        <f t="shared" si="2"/>
        <v>172691</v>
      </c>
      <c r="O38" s="152">
        <f t="shared" si="3"/>
        <v>9.3</v>
      </c>
      <c r="P38" s="433">
        <v>0.76</v>
      </c>
      <c r="Q38" s="433">
        <v>0.78</v>
      </c>
    </row>
    <row r="39" spans="1:17" ht="17.25" customHeight="1">
      <c r="A39" s="492"/>
      <c r="B39" s="146">
        <v>34</v>
      </c>
      <c r="C39" s="146" t="s">
        <v>35</v>
      </c>
      <c r="D39" s="147">
        <v>101700</v>
      </c>
      <c r="E39" s="148">
        <v>2</v>
      </c>
      <c r="F39" s="149">
        <v>7</v>
      </c>
      <c r="G39" s="147">
        <v>802</v>
      </c>
      <c r="H39" s="147">
        <v>12650821</v>
      </c>
      <c r="I39" s="150">
        <v>10392225</v>
      </c>
      <c r="J39" s="151">
        <f t="shared" si="0"/>
        <v>2258596</v>
      </c>
      <c r="K39" s="150">
        <v>0</v>
      </c>
      <c r="L39" s="151">
        <f t="shared" si="1"/>
        <v>2258596</v>
      </c>
      <c r="M39" s="149">
        <v>2086528</v>
      </c>
      <c r="N39" s="147">
        <f t="shared" si="2"/>
        <v>172068</v>
      </c>
      <c r="O39" s="152">
        <f t="shared" si="3"/>
        <v>8.2</v>
      </c>
      <c r="P39" s="433">
        <v>0.82</v>
      </c>
      <c r="Q39" s="433">
        <v>0.84</v>
      </c>
    </row>
    <row r="40" spans="1:17" ht="17.25" customHeight="1">
      <c r="A40" s="492"/>
      <c r="B40" s="153">
        <v>35</v>
      </c>
      <c r="C40" s="153" t="s">
        <v>36</v>
      </c>
      <c r="D40" s="154">
        <v>54012</v>
      </c>
      <c r="E40" s="155">
        <v>2</v>
      </c>
      <c r="F40" s="156">
        <v>5</v>
      </c>
      <c r="G40" s="154">
        <v>733</v>
      </c>
      <c r="H40" s="154">
        <v>7265501</v>
      </c>
      <c r="I40" s="157">
        <v>5189863</v>
      </c>
      <c r="J40" s="158">
        <f t="shared" si="0"/>
        <v>2075638</v>
      </c>
      <c r="K40" s="157">
        <v>0</v>
      </c>
      <c r="L40" s="158">
        <f t="shared" si="1"/>
        <v>2075638</v>
      </c>
      <c r="M40" s="156">
        <v>1943311</v>
      </c>
      <c r="N40" s="154">
        <f t="shared" si="2"/>
        <v>132327</v>
      </c>
      <c r="O40" s="159">
        <f t="shared" si="3"/>
        <v>6.8</v>
      </c>
      <c r="P40" s="434">
        <v>0.71</v>
      </c>
      <c r="Q40" s="434">
        <v>0.73</v>
      </c>
    </row>
    <row r="41" spans="1:17" ht="17.25" customHeight="1">
      <c r="A41" s="492"/>
      <c r="B41" s="146">
        <v>36</v>
      </c>
      <c r="C41" s="146" t="s">
        <v>395</v>
      </c>
      <c r="D41" s="147">
        <v>69990</v>
      </c>
      <c r="E41" s="148">
        <v>2</v>
      </c>
      <c r="F41" s="149">
        <v>7</v>
      </c>
      <c r="G41" s="147">
        <v>816</v>
      </c>
      <c r="H41" s="147">
        <v>8789148</v>
      </c>
      <c r="I41" s="150">
        <v>7546457</v>
      </c>
      <c r="J41" s="151">
        <f t="shared" si="0"/>
        <v>1242691</v>
      </c>
      <c r="K41" s="150">
        <v>0</v>
      </c>
      <c r="L41" s="151">
        <f t="shared" si="1"/>
        <v>1242691</v>
      </c>
      <c r="M41" s="149">
        <v>1142523</v>
      </c>
      <c r="N41" s="147">
        <f t="shared" si="2"/>
        <v>100168</v>
      </c>
      <c r="O41" s="152">
        <f t="shared" si="3"/>
        <v>8.8</v>
      </c>
      <c r="P41" s="433">
        <v>0.86</v>
      </c>
      <c r="Q41" s="433">
        <v>0.87</v>
      </c>
    </row>
    <row r="42" spans="1:17" ht="17.25" customHeight="1">
      <c r="A42" s="492"/>
      <c r="B42" s="146">
        <v>37</v>
      </c>
      <c r="C42" s="146" t="s">
        <v>37</v>
      </c>
      <c r="D42" s="147">
        <v>57473</v>
      </c>
      <c r="E42" s="148">
        <v>2</v>
      </c>
      <c r="F42" s="149">
        <v>5</v>
      </c>
      <c r="G42" s="147">
        <v>743</v>
      </c>
      <c r="H42" s="147">
        <v>7748044</v>
      </c>
      <c r="I42" s="150">
        <v>6502151</v>
      </c>
      <c r="J42" s="151">
        <f t="shared" si="0"/>
        <v>1245893</v>
      </c>
      <c r="K42" s="150">
        <v>0</v>
      </c>
      <c r="L42" s="151">
        <f t="shared" si="1"/>
        <v>1245893</v>
      </c>
      <c r="M42" s="149">
        <v>1149911</v>
      </c>
      <c r="N42" s="147">
        <f t="shared" si="2"/>
        <v>95982</v>
      </c>
      <c r="O42" s="152">
        <f t="shared" si="3"/>
        <v>8.3</v>
      </c>
      <c r="P42" s="433">
        <v>0.84</v>
      </c>
      <c r="Q42" s="433">
        <v>0.85</v>
      </c>
    </row>
    <row r="43" spans="1:17" ht="17.25" customHeight="1">
      <c r="A43" s="492"/>
      <c r="B43" s="146">
        <v>38</v>
      </c>
      <c r="C43" s="146" t="s">
        <v>38</v>
      </c>
      <c r="D43" s="147">
        <v>65298</v>
      </c>
      <c r="E43" s="148">
        <v>2</v>
      </c>
      <c r="F43" s="149">
        <v>8</v>
      </c>
      <c r="G43" s="147">
        <v>858</v>
      </c>
      <c r="H43" s="147">
        <v>8463147</v>
      </c>
      <c r="I43" s="150">
        <v>7024213</v>
      </c>
      <c r="J43" s="151">
        <f t="shared" si="0"/>
        <v>1438934</v>
      </c>
      <c r="K43" s="150">
        <v>0</v>
      </c>
      <c r="L43" s="151">
        <f t="shared" si="1"/>
        <v>1438934</v>
      </c>
      <c r="M43" s="149">
        <v>1378907</v>
      </c>
      <c r="N43" s="147">
        <f t="shared" si="2"/>
        <v>60027</v>
      </c>
      <c r="O43" s="152">
        <f t="shared" si="3"/>
        <v>4.4</v>
      </c>
      <c r="P43" s="433">
        <v>0.83</v>
      </c>
      <c r="Q43" s="433">
        <v>0.84</v>
      </c>
    </row>
    <row r="44" spans="1:17" ht="17.25" customHeight="1">
      <c r="A44" s="492"/>
      <c r="B44" s="146">
        <v>39</v>
      </c>
      <c r="C44" s="146" t="s">
        <v>220</v>
      </c>
      <c r="D44" s="147">
        <v>105695</v>
      </c>
      <c r="E44" s="148">
        <v>2</v>
      </c>
      <c r="F44" s="149">
        <v>8</v>
      </c>
      <c r="G44" s="147">
        <v>899</v>
      </c>
      <c r="H44" s="147">
        <v>14919936</v>
      </c>
      <c r="I44" s="150">
        <v>11597444</v>
      </c>
      <c r="J44" s="151">
        <f t="shared" si="0"/>
        <v>3322492</v>
      </c>
      <c r="K44" s="150">
        <v>0</v>
      </c>
      <c r="L44" s="151">
        <f t="shared" si="1"/>
        <v>3322492</v>
      </c>
      <c r="M44" s="149">
        <v>3238055</v>
      </c>
      <c r="N44" s="147">
        <f t="shared" si="2"/>
        <v>84437</v>
      </c>
      <c r="O44" s="152">
        <f t="shared" si="3"/>
        <v>2.6</v>
      </c>
      <c r="P44" s="433">
        <v>0.83</v>
      </c>
      <c r="Q44" s="433">
        <v>0.83</v>
      </c>
    </row>
    <row r="45" spans="1:17" ht="17.25" customHeight="1" thickBot="1">
      <c r="A45" s="492"/>
      <c r="B45" s="168">
        <v>40</v>
      </c>
      <c r="C45" s="168" t="s">
        <v>375</v>
      </c>
      <c r="D45" s="147">
        <v>50272</v>
      </c>
      <c r="E45" s="148">
        <v>2</v>
      </c>
      <c r="F45" s="149">
        <v>7</v>
      </c>
      <c r="G45" s="147">
        <v>804</v>
      </c>
      <c r="H45" s="147">
        <v>6518789</v>
      </c>
      <c r="I45" s="169">
        <v>5372548</v>
      </c>
      <c r="J45" s="151">
        <f t="shared" si="0"/>
        <v>1146241</v>
      </c>
      <c r="K45" s="150">
        <v>0</v>
      </c>
      <c r="L45" s="151">
        <f t="shared" si="1"/>
        <v>1146241</v>
      </c>
      <c r="M45" s="149">
        <v>1057697</v>
      </c>
      <c r="N45" s="147">
        <f t="shared" si="2"/>
        <v>88544</v>
      </c>
      <c r="O45" s="152">
        <f>IF(M45=0,IF(L45=0,"－　","皆増　"),IF(L45=0,"皆減　",ROUND(N45/M45*100,1)))</f>
        <v>8.4</v>
      </c>
      <c r="P45" s="433">
        <v>0.82</v>
      </c>
      <c r="Q45" s="433">
        <v>0.83</v>
      </c>
    </row>
    <row r="46" spans="1:17" ht="20.25" customHeight="1" thickTop="1">
      <c r="A46" s="492"/>
      <c r="B46" s="437"/>
      <c r="C46" s="437" t="s">
        <v>278</v>
      </c>
      <c r="D46" s="438">
        <f>SUM(D6:D45)</f>
        <v>6672510</v>
      </c>
      <c r="E46" s="439"/>
      <c r="F46" s="440"/>
      <c r="G46" s="438"/>
      <c r="H46" s="438">
        <f aca="true" t="shared" si="4" ref="H46:N46">SUM(H6:H45)</f>
        <v>893723235</v>
      </c>
      <c r="I46" s="441">
        <f t="shared" si="4"/>
        <v>776855385</v>
      </c>
      <c r="J46" s="442">
        <v>119843457</v>
      </c>
      <c r="K46" s="441">
        <f t="shared" si="4"/>
        <v>0</v>
      </c>
      <c r="L46" s="442">
        <f t="shared" si="4"/>
        <v>119843457</v>
      </c>
      <c r="M46" s="440">
        <f t="shared" si="4"/>
        <v>117044747</v>
      </c>
      <c r="N46" s="438">
        <f t="shared" si="4"/>
        <v>2798710</v>
      </c>
      <c r="O46" s="443">
        <f>IF(M46=0,IF(L46=0,"－　","皆増　"),IF(L46=0,"皆減　",ROUND(N46/M46*100,1)))</f>
        <v>2.4</v>
      </c>
      <c r="P46" s="444"/>
      <c r="Q46" s="444"/>
    </row>
    <row r="47" spans="1:17" ht="20.25" customHeight="1" thickBot="1">
      <c r="A47" s="492"/>
      <c r="B47" s="172"/>
      <c r="C47" s="172"/>
      <c r="D47" s="154"/>
      <c r="E47" s="155"/>
      <c r="F47" s="156"/>
      <c r="G47" s="154"/>
      <c r="H47" s="154"/>
      <c r="I47" s="171"/>
      <c r="J47" s="445" t="s">
        <v>396</v>
      </c>
      <c r="K47" s="173"/>
      <c r="L47" s="173"/>
      <c r="M47" s="156"/>
      <c r="N47" s="154"/>
      <c r="O47" s="159"/>
      <c r="P47" s="434"/>
      <c r="Q47" s="434"/>
    </row>
    <row r="48" spans="1:17" ht="9.75" customHeight="1">
      <c r="A48" s="492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74"/>
      <c r="P48" s="130"/>
      <c r="Q48" s="130"/>
    </row>
    <row r="49" spans="1:17" ht="18" customHeight="1">
      <c r="A49" s="492"/>
      <c r="B49" s="130" t="s">
        <v>365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74"/>
      <c r="P49" s="130"/>
      <c r="Q49" s="130"/>
    </row>
    <row r="50" spans="1:17" ht="18" customHeight="1">
      <c r="A50" s="492"/>
      <c r="B50" s="130" t="s">
        <v>373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174"/>
      <c r="P50" s="130"/>
      <c r="Q50" s="130"/>
    </row>
    <row r="51" spans="1:17" ht="18" customHeight="1">
      <c r="A51" s="436"/>
      <c r="B51" s="130" t="s">
        <v>378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  <c r="O51" s="174"/>
      <c r="P51" s="130"/>
      <c r="Q51" s="130"/>
    </row>
    <row r="52" spans="1:17" ht="18" customHeight="1">
      <c r="A52" s="492">
        <v>77</v>
      </c>
      <c r="B52" s="130" t="s">
        <v>399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1"/>
      <c r="O52" s="174"/>
      <c r="P52" s="130"/>
      <c r="Q52" s="130"/>
    </row>
    <row r="53" spans="1:17" ht="40.5" customHeight="1">
      <c r="A53" s="492"/>
      <c r="B53" s="498" t="s">
        <v>368</v>
      </c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130"/>
      <c r="N53" s="131"/>
      <c r="O53" s="131"/>
      <c r="P53" s="130"/>
      <c r="Q53" s="130"/>
    </row>
    <row r="54" spans="1:17" s="65" customFormat="1" ht="17.25" customHeight="1" thickBot="1">
      <c r="A54" s="492"/>
      <c r="B54" s="2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2"/>
      <c r="O54" s="66"/>
      <c r="P54" s="132"/>
      <c r="Q54" s="132" t="s">
        <v>286</v>
      </c>
    </row>
    <row r="55" spans="1:17" ht="17.25" customHeight="1">
      <c r="A55" s="492"/>
      <c r="B55" s="495" t="s">
        <v>285</v>
      </c>
      <c r="C55" s="133"/>
      <c r="D55" s="134"/>
      <c r="E55" s="239"/>
      <c r="F55" s="240"/>
      <c r="G55" s="241"/>
      <c r="H55" s="264" t="s">
        <v>279</v>
      </c>
      <c r="I55" s="266" t="s">
        <v>280</v>
      </c>
      <c r="J55" s="268" t="s">
        <v>119</v>
      </c>
      <c r="K55" s="266" t="s">
        <v>122</v>
      </c>
      <c r="L55" s="268" t="s">
        <v>374</v>
      </c>
      <c r="M55" s="272" t="s">
        <v>308</v>
      </c>
      <c r="N55" s="135" t="s">
        <v>124</v>
      </c>
      <c r="O55" s="274" t="s">
        <v>282</v>
      </c>
      <c r="P55" s="264" t="s">
        <v>330</v>
      </c>
      <c r="Q55" s="264" t="s">
        <v>330</v>
      </c>
    </row>
    <row r="56" spans="1:17" ht="17.25" customHeight="1">
      <c r="A56" s="492"/>
      <c r="B56" s="496"/>
      <c r="C56" s="136" t="s">
        <v>126</v>
      </c>
      <c r="D56" s="137" t="s">
        <v>116</v>
      </c>
      <c r="E56" s="493" t="s">
        <v>114</v>
      </c>
      <c r="F56" s="494"/>
      <c r="G56" s="242" t="s">
        <v>115</v>
      </c>
      <c r="H56" s="265" t="s">
        <v>281</v>
      </c>
      <c r="I56" s="267" t="s">
        <v>281</v>
      </c>
      <c r="J56" s="269" t="s">
        <v>120</v>
      </c>
      <c r="K56" s="270">
        <v>0</v>
      </c>
      <c r="L56" s="269" t="s">
        <v>298</v>
      </c>
      <c r="M56" s="273" t="s">
        <v>309</v>
      </c>
      <c r="N56" s="138" t="s">
        <v>218</v>
      </c>
      <c r="O56" s="275" t="s">
        <v>283</v>
      </c>
      <c r="P56" s="276" t="s">
        <v>331</v>
      </c>
      <c r="Q56" s="278" t="s">
        <v>333</v>
      </c>
    </row>
    <row r="57" spans="1:17" ht="17.25" customHeight="1">
      <c r="A57" s="492"/>
      <c r="B57" s="497"/>
      <c r="C57" s="139"/>
      <c r="D57" s="140"/>
      <c r="E57" s="243"/>
      <c r="F57" s="244"/>
      <c r="G57" s="245"/>
      <c r="H57" s="141" t="s">
        <v>117</v>
      </c>
      <c r="I57" s="142" t="s">
        <v>118</v>
      </c>
      <c r="J57" s="143" t="s">
        <v>121</v>
      </c>
      <c r="K57" s="271" t="s">
        <v>125</v>
      </c>
      <c r="L57" s="143" t="s">
        <v>123</v>
      </c>
      <c r="M57" s="144" t="s">
        <v>216</v>
      </c>
      <c r="N57" s="145" t="s">
        <v>217</v>
      </c>
      <c r="O57" s="145" t="s">
        <v>284</v>
      </c>
      <c r="P57" s="141" t="s">
        <v>332</v>
      </c>
      <c r="Q57" s="141" t="s">
        <v>364</v>
      </c>
    </row>
    <row r="58" spans="1:17" ht="17.25" customHeight="1">
      <c r="A58" s="492"/>
      <c r="B58" s="160">
        <v>41</v>
      </c>
      <c r="C58" s="160" t="s">
        <v>40</v>
      </c>
      <c r="D58" s="161">
        <v>42494</v>
      </c>
      <c r="E58" s="162">
        <v>2</v>
      </c>
      <c r="F58" s="163">
        <v>7</v>
      </c>
      <c r="G58" s="161">
        <v>819</v>
      </c>
      <c r="H58" s="161">
        <v>5371746</v>
      </c>
      <c r="I58" s="164">
        <v>4419590</v>
      </c>
      <c r="J58" s="165">
        <f aca="true" t="shared" si="5" ref="J58:J80">H58-I58</f>
        <v>952156</v>
      </c>
      <c r="K58" s="166">
        <v>0</v>
      </c>
      <c r="L58" s="165">
        <f aca="true" t="shared" si="6" ref="L58:L80">IF((J58-K58)&lt;0,0,J58-K58)</f>
        <v>952156</v>
      </c>
      <c r="M58" s="163">
        <v>961371</v>
      </c>
      <c r="N58" s="161">
        <f aca="true" t="shared" si="7" ref="N58:N80">L58-M58</f>
        <v>-9215</v>
      </c>
      <c r="O58" s="167">
        <f t="shared" si="3"/>
        <v>-1</v>
      </c>
      <c r="P58" s="435">
        <v>0.82</v>
      </c>
      <c r="Q58" s="435">
        <v>0.83</v>
      </c>
    </row>
    <row r="59" spans="1:17" ht="17.25" customHeight="1">
      <c r="A59" s="492"/>
      <c r="B59" s="168">
        <v>42</v>
      </c>
      <c r="C59" s="168" t="s">
        <v>43</v>
      </c>
      <c r="D59" s="147">
        <v>38706</v>
      </c>
      <c r="E59" s="148">
        <v>2</v>
      </c>
      <c r="F59" s="149">
        <v>8</v>
      </c>
      <c r="G59" s="147">
        <v>866</v>
      </c>
      <c r="H59" s="147">
        <v>5750732</v>
      </c>
      <c r="I59" s="169">
        <v>5861350</v>
      </c>
      <c r="J59" s="151">
        <f t="shared" si="5"/>
        <v>-110618</v>
      </c>
      <c r="K59" s="150">
        <v>0</v>
      </c>
      <c r="L59" s="151">
        <f t="shared" si="6"/>
        <v>0</v>
      </c>
      <c r="M59" s="149">
        <v>0</v>
      </c>
      <c r="N59" s="147">
        <f t="shared" si="7"/>
        <v>0</v>
      </c>
      <c r="O59" s="152" t="str">
        <f t="shared" si="3"/>
        <v>－　</v>
      </c>
      <c r="P59" s="433">
        <v>1.02</v>
      </c>
      <c r="Q59" s="433">
        <v>1.03</v>
      </c>
    </row>
    <row r="60" spans="1:17" ht="17.25" customHeight="1">
      <c r="A60" s="492"/>
      <c r="B60" s="168">
        <v>43</v>
      </c>
      <c r="C60" s="168" t="s">
        <v>44</v>
      </c>
      <c r="D60" s="147">
        <v>39054</v>
      </c>
      <c r="E60" s="148">
        <v>2</v>
      </c>
      <c r="F60" s="149">
        <v>5</v>
      </c>
      <c r="G60" s="147">
        <v>709</v>
      </c>
      <c r="H60" s="147">
        <v>5055954</v>
      </c>
      <c r="I60" s="169">
        <v>3171785</v>
      </c>
      <c r="J60" s="151">
        <f t="shared" si="5"/>
        <v>1884169</v>
      </c>
      <c r="K60" s="150">
        <v>0</v>
      </c>
      <c r="L60" s="151">
        <f t="shared" si="6"/>
        <v>1884169</v>
      </c>
      <c r="M60" s="149">
        <v>1803237</v>
      </c>
      <c r="N60" s="147">
        <f t="shared" si="7"/>
        <v>80932</v>
      </c>
      <c r="O60" s="152">
        <f t="shared" si="3"/>
        <v>4.5</v>
      </c>
      <c r="P60" s="433">
        <v>0.63</v>
      </c>
      <c r="Q60" s="433">
        <v>0.65</v>
      </c>
    </row>
    <row r="61" spans="1:17" ht="17.25" customHeight="1">
      <c r="A61" s="492"/>
      <c r="B61" s="168">
        <v>44</v>
      </c>
      <c r="C61" s="168" t="s">
        <v>45</v>
      </c>
      <c r="D61" s="147">
        <v>12537</v>
      </c>
      <c r="E61" s="148">
        <v>2</v>
      </c>
      <c r="F61" s="149">
        <v>5</v>
      </c>
      <c r="G61" s="147">
        <v>703</v>
      </c>
      <c r="H61" s="147">
        <v>2277183</v>
      </c>
      <c r="I61" s="169">
        <v>1228662</v>
      </c>
      <c r="J61" s="151">
        <f t="shared" si="5"/>
        <v>1048521</v>
      </c>
      <c r="K61" s="150">
        <v>0</v>
      </c>
      <c r="L61" s="151">
        <f t="shared" si="6"/>
        <v>1048521</v>
      </c>
      <c r="M61" s="149">
        <v>1023979</v>
      </c>
      <c r="N61" s="147">
        <f t="shared" si="7"/>
        <v>24542</v>
      </c>
      <c r="O61" s="152">
        <f t="shared" si="3"/>
        <v>2.4</v>
      </c>
      <c r="P61" s="433">
        <v>0.54</v>
      </c>
      <c r="Q61" s="433">
        <v>0.56</v>
      </c>
    </row>
    <row r="62" spans="1:17" ht="17.25" customHeight="1">
      <c r="A62" s="492"/>
      <c r="B62" s="170">
        <v>45</v>
      </c>
      <c r="C62" s="170" t="s">
        <v>46</v>
      </c>
      <c r="D62" s="154">
        <v>17323</v>
      </c>
      <c r="E62" s="155">
        <v>2</v>
      </c>
      <c r="F62" s="156">
        <v>4</v>
      </c>
      <c r="G62" s="154">
        <v>668</v>
      </c>
      <c r="H62" s="154">
        <v>2863916</v>
      </c>
      <c r="I62" s="171">
        <v>2512676</v>
      </c>
      <c r="J62" s="158">
        <f t="shared" si="5"/>
        <v>351240</v>
      </c>
      <c r="K62" s="157">
        <v>0</v>
      </c>
      <c r="L62" s="158">
        <f t="shared" si="6"/>
        <v>351240</v>
      </c>
      <c r="M62" s="156">
        <v>305036</v>
      </c>
      <c r="N62" s="154">
        <f t="shared" si="7"/>
        <v>46204</v>
      </c>
      <c r="O62" s="159">
        <f t="shared" si="3"/>
        <v>15.1</v>
      </c>
      <c r="P62" s="434">
        <v>0.87</v>
      </c>
      <c r="Q62" s="434">
        <v>0.88</v>
      </c>
    </row>
    <row r="63" spans="1:17" ht="17.25" customHeight="1">
      <c r="A63" s="492"/>
      <c r="B63" s="168">
        <v>46</v>
      </c>
      <c r="C63" s="168" t="s">
        <v>47</v>
      </c>
      <c r="D63" s="147">
        <v>18887</v>
      </c>
      <c r="E63" s="148">
        <v>2</v>
      </c>
      <c r="F63" s="149">
        <v>4</v>
      </c>
      <c r="G63" s="147">
        <v>633</v>
      </c>
      <c r="H63" s="147">
        <v>3100820</v>
      </c>
      <c r="I63" s="169">
        <v>2444474</v>
      </c>
      <c r="J63" s="151">
        <f t="shared" si="5"/>
        <v>656346</v>
      </c>
      <c r="K63" s="150">
        <v>0</v>
      </c>
      <c r="L63" s="151">
        <f t="shared" si="6"/>
        <v>656346</v>
      </c>
      <c r="M63" s="149">
        <v>707398</v>
      </c>
      <c r="N63" s="147">
        <f t="shared" si="7"/>
        <v>-51052</v>
      </c>
      <c r="O63" s="152">
        <f t="shared" si="3"/>
        <v>-7.2</v>
      </c>
      <c r="P63" s="433">
        <v>0.79</v>
      </c>
      <c r="Q63" s="433">
        <v>0.78</v>
      </c>
    </row>
    <row r="64" spans="1:17" ht="17.25" customHeight="1">
      <c r="A64" s="492"/>
      <c r="B64" s="168">
        <v>47</v>
      </c>
      <c r="C64" s="168" t="s">
        <v>48</v>
      </c>
      <c r="D64" s="147">
        <v>32913</v>
      </c>
      <c r="E64" s="148">
        <v>2</v>
      </c>
      <c r="F64" s="149">
        <v>3</v>
      </c>
      <c r="G64" s="147">
        <v>592</v>
      </c>
      <c r="H64" s="147">
        <v>4770675</v>
      </c>
      <c r="I64" s="169">
        <v>3198607</v>
      </c>
      <c r="J64" s="151">
        <f t="shared" si="5"/>
        <v>1572068</v>
      </c>
      <c r="K64" s="150">
        <v>0</v>
      </c>
      <c r="L64" s="151">
        <f t="shared" si="6"/>
        <v>1572068</v>
      </c>
      <c r="M64" s="149">
        <v>1459225</v>
      </c>
      <c r="N64" s="147">
        <f t="shared" si="7"/>
        <v>112843</v>
      </c>
      <c r="O64" s="152">
        <f t="shared" si="3"/>
        <v>7.7</v>
      </c>
      <c r="P64" s="433">
        <v>0.67</v>
      </c>
      <c r="Q64" s="433">
        <v>0.69</v>
      </c>
    </row>
    <row r="65" spans="1:17" ht="17.25" customHeight="1">
      <c r="A65" s="492"/>
      <c r="B65" s="168">
        <v>48</v>
      </c>
      <c r="C65" s="168" t="s">
        <v>51</v>
      </c>
      <c r="D65" s="147">
        <v>22147</v>
      </c>
      <c r="E65" s="148">
        <v>2</v>
      </c>
      <c r="F65" s="149">
        <v>5</v>
      </c>
      <c r="G65" s="147">
        <v>725</v>
      </c>
      <c r="H65" s="147">
        <v>3808972</v>
      </c>
      <c r="I65" s="169">
        <v>2760780</v>
      </c>
      <c r="J65" s="151">
        <f t="shared" si="5"/>
        <v>1048192</v>
      </c>
      <c r="K65" s="150">
        <v>0</v>
      </c>
      <c r="L65" s="151">
        <f t="shared" si="6"/>
        <v>1048192</v>
      </c>
      <c r="M65" s="149">
        <v>1129829</v>
      </c>
      <c r="N65" s="147">
        <f t="shared" si="7"/>
        <v>-81637</v>
      </c>
      <c r="O65" s="152">
        <f t="shared" si="3"/>
        <v>-7.2</v>
      </c>
      <c r="P65" s="433">
        <v>0.72</v>
      </c>
      <c r="Q65" s="433">
        <v>0.71</v>
      </c>
    </row>
    <row r="66" spans="1:17" ht="17.25" customHeight="1">
      <c r="A66" s="492"/>
      <c r="B66" s="168">
        <v>49</v>
      </c>
      <c r="C66" s="168" t="s">
        <v>52</v>
      </c>
      <c r="D66" s="147">
        <v>21079</v>
      </c>
      <c r="E66" s="148">
        <v>2</v>
      </c>
      <c r="F66" s="149">
        <v>4</v>
      </c>
      <c r="G66" s="147">
        <v>677</v>
      </c>
      <c r="H66" s="147">
        <v>3571015</v>
      </c>
      <c r="I66" s="169">
        <v>2177003</v>
      </c>
      <c r="J66" s="151">
        <f t="shared" si="5"/>
        <v>1394012</v>
      </c>
      <c r="K66" s="150">
        <v>0</v>
      </c>
      <c r="L66" s="151">
        <f t="shared" si="6"/>
        <v>1394012</v>
      </c>
      <c r="M66" s="149">
        <v>1369465</v>
      </c>
      <c r="N66" s="147">
        <f t="shared" si="7"/>
        <v>24547</v>
      </c>
      <c r="O66" s="152">
        <f t="shared" si="3"/>
        <v>1.8</v>
      </c>
      <c r="P66" s="433">
        <v>0.61</v>
      </c>
      <c r="Q66" s="433">
        <v>0.62</v>
      </c>
    </row>
    <row r="67" spans="1:17" ht="17.25" customHeight="1">
      <c r="A67" s="492"/>
      <c r="B67" s="170">
        <v>50</v>
      </c>
      <c r="C67" s="170" t="s">
        <v>53</v>
      </c>
      <c r="D67" s="154">
        <v>15305</v>
      </c>
      <c r="E67" s="155">
        <v>2</v>
      </c>
      <c r="F67" s="156">
        <v>5</v>
      </c>
      <c r="G67" s="154">
        <v>715</v>
      </c>
      <c r="H67" s="154">
        <v>2607903</v>
      </c>
      <c r="I67" s="171">
        <v>1562359</v>
      </c>
      <c r="J67" s="158">
        <f t="shared" si="5"/>
        <v>1045544</v>
      </c>
      <c r="K67" s="157">
        <v>0</v>
      </c>
      <c r="L67" s="158">
        <f t="shared" si="6"/>
        <v>1045544</v>
      </c>
      <c r="M67" s="156">
        <v>1012340</v>
      </c>
      <c r="N67" s="154">
        <f t="shared" si="7"/>
        <v>33204</v>
      </c>
      <c r="O67" s="159">
        <f t="shared" si="3"/>
        <v>3.3</v>
      </c>
      <c r="P67" s="434">
        <v>0.6</v>
      </c>
      <c r="Q67" s="434">
        <v>0.62</v>
      </c>
    </row>
    <row r="68" spans="1:17" ht="17.25" customHeight="1">
      <c r="A68" s="492"/>
      <c r="B68" s="168">
        <v>51</v>
      </c>
      <c r="C68" s="168" t="s">
        <v>221</v>
      </c>
      <c r="D68" s="147">
        <v>12418</v>
      </c>
      <c r="E68" s="148">
        <v>2</v>
      </c>
      <c r="F68" s="149">
        <v>4</v>
      </c>
      <c r="G68" s="147">
        <v>628</v>
      </c>
      <c r="H68" s="147">
        <v>2950775</v>
      </c>
      <c r="I68" s="169">
        <v>1285454</v>
      </c>
      <c r="J68" s="151">
        <f t="shared" si="5"/>
        <v>1665321</v>
      </c>
      <c r="K68" s="150">
        <v>0</v>
      </c>
      <c r="L68" s="151">
        <f t="shared" si="6"/>
        <v>1665321</v>
      </c>
      <c r="M68" s="149">
        <v>1658184</v>
      </c>
      <c r="N68" s="147">
        <f t="shared" si="7"/>
        <v>7137</v>
      </c>
      <c r="O68" s="152">
        <f t="shared" si="3"/>
        <v>0.4</v>
      </c>
      <c r="P68" s="433">
        <v>0.52</v>
      </c>
      <c r="Q68" s="433">
        <v>0.52</v>
      </c>
    </row>
    <row r="69" spans="1:17" ht="17.25" customHeight="1">
      <c r="A69" s="492"/>
      <c r="B69" s="168">
        <v>52</v>
      </c>
      <c r="C69" s="168" t="s">
        <v>54</v>
      </c>
      <c r="D69" s="147">
        <v>9039</v>
      </c>
      <c r="E69" s="148">
        <v>2</v>
      </c>
      <c r="F69" s="149">
        <v>3</v>
      </c>
      <c r="G69" s="147">
        <v>516</v>
      </c>
      <c r="H69" s="147">
        <v>1776171</v>
      </c>
      <c r="I69" s="169">
        <v>962393</v>
      </c>
      <c r="J69" s="151">
        <f t="shared" si="5"/>
        <v>813778</v>
      </c>
      <c r="K69" s="150">
        <v>0</v>
      </c>
      <c r="L69" s="151">
        <f t="shared" si="6"/>
        <v>813778</v>
      </c>
      <c r="M69" s="149">
        <v>814800</v>
      </c>
      <c r="N69" s="147">
        <f t="shared" si="7"/>
        <v>-1022</v>
      </c>
      <c r="O69" s="152">
        <f t="shared" si="3"/>
        <v>-0.1</v>
      </c>
      <c r="P69" s="433">
        <v>0.54</v>
      </c>
      <c r="Q69" s="433">
        <v>0.55</v>
      </c>
    </row>
    <row r="70" spans="1:17" ht="17.25" customHeight="1">
      <c r="A70" s="492"/>
      <c r="B70" s="168">
        <v>53</v>
      </c>
      <c r="C70" s="168" t="s">
        <v>55</v>
      </c>
      <c r="D70" s="147">
        <v>10888</v>
      </c>
      <c r="E70" s="148">
        <v>2</v>
      </c>
      <c r="F70" s="149">
        <v>2</v>
      </c>
      <c r="G70" s="147">
        <v>496</v>
      </c>
      <c r="H70" s="147">
        <v>2359956</v>
      </c>
      <c r="I70" s="169">
        <v>974665</v>
      </c>
      <c r="J70" s="151">
        <f t="shared" si="5"/>
        <v>1385291</v>
      </c>
      <c r="K70" s="150">
        <v>0</v>
      </c>
      <c r="L70" s="151">
        <f t="shared" si="6"/>
        <v>1385291</v>
      </c>
      <c r="M70" s="149">
        <v>1356647</v>
      </c>
      <c r="N70" s="147">
        <f t="shared" si="7"/>
        <v>28644</v>
      </c>
      <c r="O70" s="152">
        <f t="shared" si="3"/>
        <v>2.1</v>
      </c>
      <c r="P70" s="433">
        <v>0.41</v>
      </c>
      <c r="Q70" s="433">
        <v>0.43</v>
      </c>
    </row>
    <row r="71" spans="1:17" ht="17.25" customHeight="1">
      <c r="A71" s="492"/>
      <c r="B71" s="168">
        <v>54</v>
      </c>
      <c r="C71" s="168" t="s">
        <v>56</v>
      </c>
      <c r="D71" s="147">
        <v>7908</v>
      </c>
      <c r="E71" s="148">
        <v>2</v>
      </c>
      <c r="F71" s="149">
        <v>3</v>
      </c>
      <c r="G71" s="147">
        <v>510</v>
      </c>
      <c r="H71" s="147">
        <v>1790409</v>
      </c>
      <c r="I71" s="169">
        <v>761891</v>
      </c>
      <c r="J71" s="151">
        <f t="shared" si="5"/>
        <v>1028518</v>
      </c>
      <c r="K71" s="150">
        <v>0</v>
      </c>
      <c r="L71" s="151">
        <f t="shared" si="6"/>
        <v>1028518</v>
      </c>
      <c r="M71" s="149">
        <v>1026078</v>
      </c>
      <c r="N71" s="147">
        <f t="shared" si="7"/>
        <v>2440</v>
      </c>
      <c r="O71" s="152">
        <f t="shared" si="3"/>
        <v>0.2</v>
      </c>
      <c r="P71" s="433">
        <v>0.43</v>
      </c>
      <c r="Q71" s="433">
        <v>0.44</v>
      </c>
    </row>
    <row r="72" spans="1:17" ht="17.25" customHeight="1">
      <c r="A72" s="492"/>
      <c r="B72" s="170">
        <v>55</v>
      </c>
      <c r="C72" s="170" t="s">
        <v>230</v>
      </c>
      <c r="D72" s="154">
        <v>13436</v>
      </c>
      <c r="E72" s="155">
        <v>2</v>
      </c>
      <c r="F72" s="156">
        <v>2</v>
      </c>
      <c r="G72" s="154">
        <v>430</v>
      </c>
      <c r="H72" s="154">
        <v>3722076</v>
      </c>
      <c r="I72" s="171">
        <v>1155652</v>
      </c>
      <c r="J72" s="158">
        <f t="shared" si="5"/>
        <v>2566424</v>
      </c>
      <c r="K72" s="157">
        <v>0</v>
      </c>
      <c r="L72" s="158">
        <f t="shared" si="6"/>
        <v>2566424</v>
      </c>
      <c r="M72" s="156">
        <v>2585235</v>
      </c>
      <c r="N72" s="154">
        <f t="shared" si="7"/>
        <v>-18811</v>
      </c>
      <c r="O72" s="159">
        <f t="shared" si="3"/>
        <v>-0.7</v>
      </c>
      <c r="P72" s="434">
        <v>0.35</v>
      </c>
      <c r="Q72" s="434">
        <v>0.35</v>
      </c>
    </row>
    <row r="73" spans="1:17" ht="17.25" customHeight="1">
      <c r="A73" s="492"/>
      <c r="B73" s="168">
        <v>56</v>
      </c>
      <c r="C73" s="168" t="s">
        <v>59</v>
      </c>
      <c r="D73" s="147">
        <v>3348</v>
      </c>
      <c r="E73" s="148">
        <v>2</v>
      </c>
      <c r="F73" s="149">
        <v>2</v>
      </c>
      <c r="G73" s="147">
        <v>490</v>
      </c>
      <c r="H73" s="147">
        <v>1202761</v>
      </c>
      <c r="I73" s="169">
        <v>247790</v>
      </c>
      <c r="J73" s="151">
        <f t="shared" si="5"/>
        <v>954971</v>
      </c>
      <c r="K73" s="150">
        <v>0</v>
      </c>
      <c r="L73" s="151">
        <f t="shared" si="6"/>
        <v>954971</v>
      </c>
      <c r="M73" s="149">
        <v>961180</v>
      </c>
      <c r="N73" s="147">
        <f t="shared" si="7"/>
        <v>-6209</v>
      </c>
      <c r="O73" s="152">
        <f t="shared" si="3"/>
        <v>-0.6</v>
      </c>
      <c r="P73" s="433">
        <v>0.21</v>
      </c>
      <c r="Q73" s="433">
        <v>0.21</v>
      </c>
    </row>
    <row r="74" spans="1:17" ht="17.25" customHeight="1">
      <c r="A74" s="492"/>
      <c r="B74" s="168">
        <v>57</v>
      </c>
      <c r="C74" s="168" t="s">
        <v>60</v>
      </c>
      <c r="D74" s="147">
        <v>11605</v>
      </c>
      <c r="E74" s="148">
        <v>2</v>
      </c>
      <c r="F74" s="149">
        <v>2</v>
      </c>
      <c r="G74" s="147">
        <v>488</v>
      </c>
      <c r="H74" s="147">
        <v>2382680</v>
      </c>
      <c r="I74" s="169">
        <v>1899632</v>
      </c>
      <c r="J74" s="151">
        <f t="shared" si="5"/>
        <v>483048</v>
      </c>
      <c r="K74" s="150">
        <v>0</v>
      </c>
      <c r="L74" s="151">
        <f t="shared" si="6"/>
        <v>483048</v>
      </c>
      <c r="M74" s="149">
        <v>574827</v>
      </c>
      <c r="N74" s="147">
        <f t="shared" si="7"/>
        <v>-91779</v>
      </c>
      <c r="O74" s="152">
        <f t="shared" si="3"/>
        <v>-16</v>
      </c>
      <c r="P74" s="433">
        <v>0.8</v>
      </c>
      <c r="Q74" s="433">
        <v>0.81</v>
      </c>
    </row>
    <row r="75" spans="1:17" ht="17.25" customHeight="1">
      <c r="A75" s="492"/>
      <c r="B75" s="168">
        <v>58</v>
      </c>
      <c r="C75" s="168" t="s">
        <v>231</v>
      </c>
      <c r="D75" s="147">
        <v>14470</v>
      </c>
      <c r="E75" s="148">
        <v>2</v>
      </c>
      <c r="F75" s="149">
        <v>2</v>
      </c>
      <c r="G75" s="147">
        <v>482</v>
      </c>
      <c r="H75" s="147">
        <v>3171096</v>
      </c>
      <c r="I75" s="169">
        <v>1543644</v>
      </c>
      <c r="J75" s="151">
        <f t="shared" si="5"/>
        <v>1627452</v>
      </c>
      <c r="K75" s="150">
        <v>0</v>
      </c>
      <c r="L75" s="151">
        <f t="shared" si="6"/>
        <v>1627452</v>
      </c>
      <c r="M75" s="149">
        <v>1538791</v>
      </c>
      <c r="N75" s="147">
        <f t="shared" si="7"/>
        <v>88661</v>
      </c>
      <c r="O75" s="152">
        <f t="shared" si="3"/>
        <v>5.8</v>
      </c>
      <c r="P75" s="433">
        <v>0.54</v>
      </c>
      <c r="Q75" s="433">
        <v>0.57</v>
      </c>
    </row>
    <row r="76" spans="1:17" ht="17.25" customHeight="1">
      <c r="A76" s="492"/>
      <c r="B76" s="168">
        <v>59</v>
      </c>
      <c r="C76" s="168" t="s">
        <v>64</v>
      </c>
      <c r="D76" s="147">
        <v>30998</v>
      </c>
      <c r="E76" s="148">
        <v>2</v>
      </c>
      <c r="F76" s="149">
        <v>3</v>
      </c>
      <c r="G76" s="147">
        <v>526</v>
      </c>
      <c r="H76" s="147">
        <v>4303530</v>
      </c>
      <c r="I76" s="169">
        <v>3331479</v>
      </c>
      <c r="J76" s="151">
        <f t="shared" si="5"/>
        <v>972051</v>
      </c>
      <c r="K76" s="150">
        <v>0</v>
      </c>
      <c r="L76" s="151">
        <f t="shared" si="6"/>
        <v>972051</v>
      </c>
      <c r="M76" s="149">
        <v>984097</v>
      </c>
      <c r="N76" s="147">
        <f t="shared" si="7"/>
        <v>-12046</v>
      </c>
      <c r="O76" s="152">
        <f>IF(M76=0,IF(L76=0,"－　","皆増　"),IF(L76=0,"皆減　",ROUND(N76/M76*100,1)))</f>
        <v>-1.2</v>
      </c>
      <c r="P76" s="433">
        <v>0.77</v>
      </c>
      <c r="Q76" s="433">
        <v>0.78</v>
      </c>
    </row>
    <row r="77" spans="1:17" ht="17.25" customHeight="1">
      <c r="A77" s="492"/>
      <c r="B77" s="170">
        <v>60</v>
      </c>
      <c r="C77" s="170" t="s">
        <v>70</v>
      </c>
      <c r="D77" s="154">
        <v>35774</v>
      </c>
      <c r="E77" s="155">
        <v>2</v>
      </c>
      <c r="F77" s="156">
        <v>3</v>
      </c>
      <c r="G77" s="154">
        <v>519</v>
      </c>
      <c r="H77" s="154">
        <v>5327497</v>
      </c>
      <c r="I77" s="171">
        <v>3802263</v>
      </c>
      <c r="J77" s="158">
        <f t="shared" si="5"/>
        <v>1525234</v>
      </c>
      <c r="K77" s="157">
        <v>0</v>
      </c>
      <c r="L77" s="158">
        <f t="shared" si="6"/>
        <v>1525234</v>
      </c>
      <c r="M77" s="156">
        <v>1493785</v>
      </c>
      <c r="N77" s="154">
        <f t="shared" si="7"/>
        <v>31449</v>
      </c>
      <c r="O77" s="159">
        <f t="shared" si="3"/>
        <v>2.1</v>
      </c>
      <c r="P77" s="434">
        <v>0.71</v>
      </c>
      <c r="Q77" s="434">
        <v>0.71</v>
      </c>
    </row>
    <row r="78" spans="1:17" ht="17.25" customHeight="1">
      <c r="A78" s="492"/>
      <c r="B78" s="168">
        <v>61</v>
      </c>
      <c r="C78" s="168" t="s">
        <v>75</v>
      </c>
      <c r="D78" s="147">
        <v>33641</v>
      </c>
      <c r="E78" s="148">
        <v>2</v>
      </c>
      <c r="F78" s="149">
        <v>6</v>
      </c>
      <c r="G78" s="147">
        <v>782</v>
      </c>
      <c r="H78" s="147">
        <v>4839932</v>
      </c>
      <c r="I78" s="169">
        <v>2979181</v>
      </c>
      <c r="J78" s="151">
        <f t="shared" si="5"/>
        <v>1860751</v>
      </c>
      <c r="K78" s="150">
        <v>0</v>
      </c>
      <c r="L78" s="151">
        <f t="shared" si="6"/>
        <v>1860751</v>
      </c>
      <c r="M78" s="149">
        <v>1819910</v>
      </c>
      <c r="N78" s="147">
        <f t="shared" si="7"/>
        <v>40841</v>
      </c>
      <c r="O78" s="152">
        <f t="shared" si="3"/>
        <v>2.2</v>
      </c>
      <c r="P78" s="433">
        <v>0.62</v>
      </c>
      <c r="Q78" s="433">
        <v>0.63</v>
      </c>
    </row>
    <row r="79" spans="1:17" ht="17.25" customHeight="1">
      <c r="A79" s="492"/>
      <c r="B79" s="168">
        <v>62</v>
      </c>
      <c r="C79" s="168" t="s">
        <v>80</v>
      </c>
      <c r="D79" s="147">
        <v>46923</v>
      </c>
      <c r="E79" s="148">
        <v>2</v>
      </c>
      <c r="F79" s="149">
        <v>6</v>
      </c>
      <c r="G79" s="147">
        <v>763</v>
      </c>
      <c r="H79" s="147">
        <v>6317496</v>
      </c>
      <c r="I79" s="169">
        <v>4626123</v>
      </c>
      <c r="J79" s="151">
        <f t="shared" si="5"/>
        <v>1691373</v>
      </c>
      <c r="K79" s="150">
        <v>0</v>
      </c>
      <c r="L79" s="151">
        <f t="shared" si="6"/>
        <v>1691373</v>
      </c>
      <c r="M79" s="149">
        <v>1710549</v>
      </c>
      <c r="N79" s="147">
        <f t="shared" si="7"/>
        <v>-19176</v>
      </c>
      <c r="O79" s="152">
        <f t="shared" si="3"/>
        <v>-1.1</v>
      </c>
      <c r="P79" s="433">
        <v>0.73</v>
      </c>
      <c r="Q79" s="433">
        <v>0.73</v>
      </c>
    </row>
    <row r="80" spans="1:17" ht="17.25" customHeight="1" thickBot="1">
      <c r="A80" s="492"/>
      <c r="B80" s="170">
        <v>63</v>
      </c>
      <c r="C80" s="168" t="s">
        <v>81</v>
      </c>
      <c r="D80" s="147">
        <v>31153</v>
      </c>
      <c r="E80" s="148">
        <v>2</v>
      </c>
      <c r="F80" s="149">
        <v>7</v>
      </c>
      <c r="G80" s="147">
        <v>832</v>
      </c>
      <c r="H80" s="147">
        <v>4343982</v>
      </c>
      <c r="I80" s="169">
        <v>2749274</v>
      </c>
      <c r="J80" s="151">
        <f t="shared" si="5"/>
        <v>1594708</v>
      </c>
      <c r="K80" s="150">
        <v>0</v>
      </c>
      <c r="L80" s="151">
        <f t="shared" si="6"/>
        <v>1594708</v>
      </c>
      <c r="M80" s="149">
        <v>1561390</v>
      </c>
      <c r="N80" s="147">
        <f t="shared" si="7"/>
        <v>33318</v>
      </c>
      <c r="O80" s="159">
        <f>IF(M80=0,IF(L80=0,"－　","皆増　"),IF(L80=0,"皆減　",ROUND(N80/M80*100,1)))</f>
        <v>2.1</v>
      </c>
      <c r="P80" s="433">
        <v>0.63</v>
      </c>
      <c r="Q80" s="433">
        <v>0.64</v>
      </c>
    </row>
    <row r="81" spans="1:17" ht="20.25" customHeight="1" thickTop="1">
      <c r="A81" s="492"/>
      <c r="B81" s="448"/>
      <c r="C81" s="448" t="s">
        <v>276</v>
      </c>
      <c r="D81" s="438">
        <f>SUM(D58:D80)</f>
        <v>522046</v>
      </c>
      <c r="E81" s="449"/>
      <c r="F81" s="440"/>
      <c r="G81" s="438"/>
      <c r="H81" s="438">
        <f aca="true" t="shared" si="8" ref="H81:N81">SUM(H58:H80)</f>
        <v>83667277</v>
      </c>
      <c r="I81" s="450">
        <f t="shared" si="8"/>
        <v>55656727</v>
      </c>
      <c r="J81" s="442">
        <v>28121168</v>
      </c>
      <c r="K81" s="441">
        <f t="shared" si="8"/>
        <v>0</v>
      </c>
      <c r="L81" s="442">
        <f t="shared" si="8"/>
        <v>28121168</v>
      </c>
      <c r="M81" s="440">
        <f t="shared" si="8"/>
        <v>27857353</v>
      </c>
      <c r="N81" s="438">
        <f t="shared" si="8"/>
        <v>263815</v>
      </c>
      <c r="O81" s="443">
        <f>IF(M81=0,IF(L81=0,"－　","皆増　"),IF(L81=0,"皆減　",ROUND(N81/M81*100,1)))</f>
        <v>0.9</v>
      </c>
      <c r="P81" s="444"/>
      <c r="Q81" s="444"/>
    </row>
    <row r="82" spans="1:17" ht="20.25" customHeight="1" thickBot="1">
      <c r="A82" s="492"/>
      <c r="B82" s="451"/>
      <c r="C82" s="451"/>
      <c r="D82" s="452"/>
      <c r="E82" s="453"/>
      <c r="F82" s="454"/>
      <c r="G82" s="452"/>
      <c r="H82" s="452"/>
      <c r="I82" s="455"/>
      <c r="J82" s="456" t="s">
        <v>397</v>
      </c>
      <c r="K82" s="457"/>
      <c r="L82" s="457"/>
      <c r="M82" s="454"/>
      <c r="N82" s="452"/>
      <c r="O82" s="458"/>
      <c r="P82" s="459"/>
      <c r="Q82" s="459"/>
    </row>
    <row r="83" spans="1:18" ht="20.25" customHeight="1" thickTop="1">
      <c r="A83" s="492"/>
      <c r="B83" s="446"/>
      <c r="C83" s="446" t="s">
        <v>277</v>
      </c>
      <c r="D83" s="147">
        <f>SUM(D46,D81)</f>
        <v>7194556</v>
      </c>
      <c r="E83" s="447"/>
      <c r="F83" s="149"/>
      <c r="G83" s="147"/>
      <c r="H83" s="147">
        <f aca="true" t="shared" si="9" ref="H83:N83">SUM(H46,H81)</f>
        <v>977390512</v>
      </c>
      <c r="I83" s="169">
        <f t="shared" si="9"/>
        <v>832512112</v>
      </c>
      <c r="J83" s="151">
        <f t="shared" si="9"/>
        <v>147964625</v>
      </c>
      <c r="K83" s="150">
        <f t="shared" si="9"/>
        <v>0</v>
      </c>
      <c r="L83" s="151">
        <f t="shared" si="9"/>
        <v>147964625</v>
      </c>
      <c r="M83" s="149">
        <f t="shared" si="9"/>
        <v>144902100</v>
      </c>
      <c r="N83" s="147">
        <f t="shared" si="9"/>
        <v>3062525</v>
      </c>
      <c r="O83" s="152">
        <f>IF(M83=0,IF(L83=0,"－　","皆増　"),IF(L83=0,"皆減　",ROUND(N83/M83*100,1)))</f>
        <v>2.1</v>
      </c>
      <c r="P83" s="433"/>
      <c r="Q83" s="433"/>
      <c r="R83" s="277"/>
    </row>
    <row r="84" spans="1:18" ht="20.25" customHeight="1" thickBot="1">
      <c r="A84" s="492"/>
      <c r="B84" s="172"/>
      <c r="C84" s="172"/>
      <c r="D84" s="154"/>
      <c r="E84" s="139"/>
      <c r="F84" s="156"/>
      <c r="G84" s="154"/>
      <c r="H84" s="154"/>
      <c r="I84" s="171"/>
      <c r="J84" s="445" t="s">
        <v>398</v>
      </c>
      <c r="K84" s="157"/>
      <c r="L84" s="173"/>
      <c r="M84" s="156"/>
      <c r="N84" s="154"/>
      <c r="O84" s="159"/>
      <c r="P84" s="434"/>
      <c r="Q84" s="434"/>
      <c r="R84" s="460"/>
    </row>
    <row r="85" spans="1:17" ht="9.75" customHeight="1">
      <c r="A85" s="492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1"/>
      <c r="O85" s="174"/>
      <c r="P85" s="130"/>
      <c r="Q85" s="130"/>
    </row>
    <row r="86" spans="1:17" ht="18" customHeight="1">
      <c r="A86" s="492"/>
      <c r="B86" s="130" t="s">
        <v>365</v>
      </c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1"/>
      <c r="O86" s="174"/>
      <c r="P86" s="130"/>
      <c r="Q86" s="130"/>
    </row>
    <row r="87" spans="1:17" ht="17.25" customHeight="1">
      <c r="A87" s="492"/>
      <c r="B87" s="130" t="s">
        <v>373</v>
      </c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1"/>
      <c r="O87" s="174"/>
      <c r="P87" s="130"/>
      <c r="Q87" s="130"/>
    </row>
    <row r="88" spans="1:15" ht="17.25" customHeight="1">
      <c r="A88" s="492"/>
      <c r="B88" s="130" t="s">
        <v>399</v>
      </c>
      <c r="C88" s="130"/>
      <c r="O88" s="129"/>
    </row>
    <row r="89" ht="24.75" customHeight="1">
      <c r="A89" s="492"/>
    </row>
    <row r="90" ht="24.75" customHeight="1">
      <c r="A90" s="492"/>
    </row>
    <row r="91" ht="24.75" customHeight="1">
      <c r="A91" s="492"/>
    </row>
    <row r="92" ht="24.75" customHeight="1">
      <c r="A92" s="492"/>
    </row>
    <row r="93" ht="18" customHeight="1">
      <c r="A93" s="492"/>
    </row>
    <row r="94" ht="18" customHeight="1">
      <c r="A94" s="492"/>
    </row>
    <row r="95" ht="18" customHeight="1">
      <c r="A95" s="492"/>
    </row>
    <row r="96" ht="18" customHeight="1">
      <c r="A96" s="492"/>
    </row>
    <row r="97" ht="18" customHeight="1">
      <c r="A97" s="492"/>
    </row>
    <row r="98" ht="18" customHeight="1">
      <c r="A98" s="492"/>
    </row>
    <row r="99" ht="18" customHeight="1">
      <c r="A99" s="492"/>
    </row>
    <row r="100" ht="18" customHeight="1">
      <c r="A100" s="365"/>
    </row>
  </sheetData>
  <sheetProtection/>
  <mergeCells count="8">
    <mergeCell ref="A52:A99"/>
    <mergeCell ref="A1:A50"/>
    <mergeCell ref="E4:F4"/>
    <mergeCell ref="B3:B5"/>
    <mergeCell ref="B1:L1"/>
    <mergeCell ref="B55:B57"/>
    <mergeCell ref="E56:F56"/>
    <mergeCell ref="B53:L53"/>
  </mergeCells>
  <printOptions/>
  <pageMargins left="0.3937007874015748" right="0.3937007874015748" top="0.5905511811023623" bottom="0.1968503937007874" header="0.3937007874015748" footer="0"/>
  <pageSetup horizontalDpi="600" verticalDpi="600" orientation="landscape" paperSize="9" scale="62" r:id="rId1"/>
  <rowBreaks count="1" manualBreakCount="1">
    <brk id="5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120" zoomScaleNormal="130" zoomScaleSheetLayoutView="120" zoomScalePageLayoutView="0" workbookViewId="0" topLeftCell="A1">
      <selection activeCell="C33" sqref="C33"/>
    </sheetView>
  </sheetViews>
  <sheetFormatPr defaultColWidth="8.796875" defaultRowHeight="15"/>
  <cols>
    <col min="1" max="1" width="1.4921875" style="67" customWidth="1"/>
    <col min="2" max="2" width="23.69921875" style="67" customWidth="1"/>
    <col min="3" max="5" width="14.8984375" style="67" customWidth="1"/>
    <col min="6" max="6" width="9.69921875" style="69" customWidth="1"/>
    <col min="7" max="16384" width="9" style="67" customWidth="1"/>
  </cols>
  <sheetData>
    <row r="1" ht="12">
      <c r="B1" s="68" t="s">
        <v>287</v>
      </c>
    </row>
    <row r="2" spans="2:6" ht="12.75" customHeight="1">
      <c r="B2" s="70" t="s">
        <v>127</v>
      </c>
      <c r="F2" s="178" t="s">
        <v>233</v>
      </c>
    </row>
    <row r="3" spans="2:6" ht="10.5" customHeight="1">
      <c r="B3" s="499" t="s">
        <v>128</v>
      </c>
      <c r="C3" s="501" t="s">
        <v>234</v>
      </c>
      <c r="D3" s="502"/>
      <c r="E3" s="502"/>
      <c r="F3" s="503"/>
    </row>
    <row r="4" spans="2:6" ht="10.5" customHeight="1">
      <c r="B4" s="500"/>
      <c r="C4" s="179" t="s">
        <v>310</v>
      </c>
      <c r="D4" s="179" t="s">
        <v>303</v>
      </c>
      <c r="E4" s="180" t="s">
        <v>129</v>
      </c>
      <c r="F4" s="181" t="s">
        <v>130</v>
      </c>
    </row>
    <row r="5" spans="2:6" ht="12.75" customHeight="1">
      <c r="B5" s="182" t="s">
        <v>131</v>
      </c>
      <c r="C5" s="183">
        <v>89681924</v>
      </c>
      <c r="D5" s="183">
        <v>90079073</v>
      </c>
      <c r="E5" s="183">
        <f>C5-D5</f>
        <v>-397149</v>
      </c>
      <c r="F5" s="184">
        <f>IF(E5=0,0,IF(D5=0,"　　 皆増",IF(C5=0,"　　 皆減",ROUND(E5/D5*100,1))))</f>
        <v>-0.4</v>
      </c>
    </row>
    <row r="6" spans="2:6" ht="10.5">
      <c r="B6" s="185" t="s">
        <v>237</v>
      </c>
      <c r="C6" s="186">
        <v>17170184</v>
      </c>
      <c r="D6" s="186">
        <v>17629377</v>
      </c>
      <c r="E6" s="186">
        <f>C6-D6</f>
        <v>-459193</v>
      </c>
      <c r="F6" s="187">
        <f>IF(E6=0,0,IF(D6=0,"　　 皆増",IF(C6=0,"　　 皆減",ROUND(E6/D6*100,1))))</f>
        <v>-2.6</v>
      </c>
    </row>
    <row r="7" spans="2:6" ht="10.5">
      <c r="B7" s="185" t="s">
        <v>238</v>
      </c>
      <c r="C7" s="186">
        <v>27832053</v>
      </c>
      <c r="D7" s="186">
        <v>29855840</v>
      </c>
      <c r="E7" s="186">
        <f>C7-D7</f>
        <v>-2023787</v>
      </c>
      <c r="F7" s="187">
        <f>IF(E7=0,0,IF(D7=0,"　　 皆増",IF(C7=0,"　　 皆減",ROUND(E7/D7*100,1))))</f>
        <v>-6.8</v>
      </c>
    </row>
    <row r="8" spans="2:6" ht="10.5">
      <c r="B8" s="185" t="s">
        <v>132</v>
      </c>
      <c r="C8" s="188">
        <v>0</v>
      </c>
      <c r="D8" s="188">
        <v>0</v>
      </c>
      <c r="E8" s="188" t="s">
        <v>245</v>
      </c>
      <c r="F8" s="188" t="s">
        <v>245</v>
      </c>
    </row>
    <row r="9" spans="2:6" ht="10.5">
      <c r="B9" s="185" t="s">
        <v>133</v>
      </c>
      <c r="C9" s="188">
        <v>0</v>
      </c>
      <c r="D9" s="188">
        <v>0</v>
      </c>
      <c r="E9" s="188" t="s">
        <v>245</v>
      </c>
      <c r="F9" s="188" t="s">
        <v>245</v>
      </c>
    </row>
    <row r="10" spans="2:6" ht="10.5">
      <c r="B10" s="185" t="s">
        <v>134</v>
      </c>
      <c r="C10" s="186">
        <v>8301442</v>
      </c>
      <c r="D10" s="186">
        <v>8701573</v>
      </c>
      <c r="E10" s="186">
        <f aca="true" t="shared" si="0" ref="E10:E57">C10-D10</f>
        <v>-400131</v>
      </c>
      <c r="F10" s="189">
        <f aca="true" t="shared" si="1" ref="F10:F57">IF(E10=0,0,IF(D10=0,"　　 皆増",IF(C10=0,"　　 皆減",ROUND(E10/D10*100,1))))</f>
        <v>-4.6</v>
      </c>
    </row>
    <row r="11" spans="2:6" ht="11.25" customHeight="1">
      <c r="B11" s="185" t="s">
        <v>135</v>
      </c>
      <c r="C11" s="186">
        <v>5553093</v>
      </c>
      <c r="D11" s="186">
        <v>5676135</v>
      </c>
      <c r="E11" s="186">
        <f t="shared" si="0"/>
        <v>-123042</v>
      </c>
      <c r="F11" s="189">
        <f t="shared" si="1"/>
        <v>-2.2</v>
      </c>
    </row>
    <row r="12" spans="2:6" ht="11.25" customHeight="1">
      <c r="B12" s="185" t="s">
        <v>136</v>
      </c>
      <c r="C12" s="186">
        <v>1117207</v>
      </c>
      <c r="D12" s="186">
        <v>1106746</v>
      </c>
      <c r="E12" s="186">
        <f>C12-D12</f>
        <v>10461</v>
      </c>
      <c r="F12" s="190">
        <f t="shared" si="1"/>
        <v>0.9</v>
      </c>
    </row>
    <row r="13" spans="2:6" ht="10.5">
      <c r="B13" s="185" t="s">
        <v>137</v>
      </c>
      <c r="C13" s="186">
        <v>13042278</v>
      </c>
      <c r="D13" s="186">
        <v>13849031</v>
      </c>
      <c r="E13" s="186">
        <f t="shared" si="0"/>
        <v>-806753</v>
      </c>
      <c r="F13" s="189">
        <f t="shared" si="1"/>
        <v>-5.8</v>
      </c>
    </row>
    <row r="14" spans="2:6" ht="10.5">
      <c r="B14" s="185" t="s">
        <v>138</v>
      </c>
      <c r="C14" s="186">
        <v>15037505</v>
      </c>
      <c r="D14" s="186">
        <v>16123653</v>
      </c>
      <c r="E14" s="186">
        <f t="shared" si="0"/>
        <v>-1086148</v>
      </c>
      <c r="F14" s="189">
        <f t="shared" si="1"/>
        <v>-6.7</v>
      </c>
    </row>
    <row r="15" spans="2:6" ht="10.5">
      <c r="B15" s="185" t="s">
        <v>139</v>
      </c>
      <c r="C15" s="186">
        <f>SUM(C6:C14)</f>
        <v>88053762</v>
      </c>
      <c r="D15" s="186">
        <f>SUM(D6:D14)</f>
        <v>92942355</v>
      </c>
      <c r="E15" s="186">
        <f t="shared" si="0"/>
        <v>-4888593</v>
      </c>
      <c r="F15" s="189">
        <f t="shared" si="1"/>
        <v>-5.3</v>
      </c>
    </row>
    <row r="16" spans="2:6" ht="10.5">
      <c r="B16" s="191" t="s">
        <v>140</v>
      </c>
      <c r="C16" s="192">
        <v>17099043</v>
      </c>
      <c r="D16" s="192">
        <v>17319159</v>
      </c>
      <c r="E16" s="192">
        <f t="shared" si="0"/>
        <v>-220116</v>
      </c>
      <c r="F16" s="193">
        <f t="shared" si="1"/>
        <v>-1.3</v>
      </c>
    </row>
    <row r="17" spans="2:6" ht="10.5">
      <c r="B17" s="185" t="s">
        <v>141</v>
      </c>
      <c r="C17" s="186">
        <v>14911657</v>
      </c>
      <c r="D17" s="186">
        <v>15220380</v>
      </c>
      <c r="E17" s="186">
        <f t="shared" si="0"/>
        <v>-308723</v>
      </c>
      <c r="F17" s="189">
        <f t="shared" si="1"/>
        <v>-2</v>
      </c>
    </row>
    <row r="18" spans="2:6" ht="10.5">
      <c r="B18" s="185" t="s">
        <v>142</v>
      </c>
      <c r="C18" s="186">
        <v>7925357</v>
      </c>
      <c r="D18" s="186">
        <v>7979769</v>
      </c>
      <c r="E18" s="186">
        <f t="shared" si="0"/>
        <v>-54412</v>
      </c>
      <c r="F18" s="189">
        <f t="shared" si="1"/>
        <v>-0.7</v>
      </c>
    </row>
    <row r="19" spans="2:6" ht="10.5">
      <c r="B19" s="185" t="s">
        <v>143</v>
      </c>
      <c r="C19" s="186">
        <v>7873929</v>
      </c>
      <c r="D19" s="186">
        <v>7955470</v>
      </c>
      <c r="E19" s="186">
        <f t="shared" si="0"/>
        <v>-81541</v>
      </c>
      <c r="F19" s="189">
        <f t="shared" si="1"/>
        <v>-1</v>
      </c>
    </row>
    <row r="20" spans="2:6" ht="10.5">
      <c r="B20" s="185" t="s">
        <v>144</v>
      </c>
      <c r="C20" s="186">
        <v>8973024</v>
      </c>
      <c r="D20" s="186">
        <v>9610540</v>
      </c>
      <c r="E20" s="186">
        <f t="shared" si="0"/>
        <v>-637516</v>
      </c>
      <c r="F20" s="189">
        <f t="shared" si="1"/>
        <v>-6.6</v>
      </c>
    </row>
    <row r="21" spans="2:6" ht="10.5">
      <c r="B21" s="185" t="s">
        <v>142</v>
      </c>
      <c r="C21" s="186">
        <v>4303080</v>
      </c>
      <c r="D21" s="186">
        <v>4308296</v>
      </c>
      <c r="E21" s="186">
        <f t="shared" si="0"/>
        <v>-5216</v>
      </c>
      <c r="F21" s="189">
        <f t="shared" si="1"/>
        <v>-0.1</v>
      </c>
    </row>
    <row r="22" spans="2:6" ht="10.5">
      <c r="B22" s="185" t="s">
        <v>256</v>
      </c>
      <c r="C22" s="186">
        <v>3873432</v>
      </c>
      <c r="D22" s="186">
        <v>3819612</v>
      </c>
      <c r="E22" s="186">
        <f t="shared" si="0"/>
        <v>53820</v>
      </c>
      <c r="F22" s="189">
        <f t="shared" si="1"/>
        <v>1.4</v>
      </c>
    </row>
    <row r="23" spans="2:6" ht="10.5">
      <c r="B23" s="185" t="s">
        <v>257</v>
      </c>
      <c r="C23" s="186">
        <v>665443</v>
      </c>
      <c r="D23" s="186">
        <v>669183</v>
      </c>
      <c r="E23" s="186">
        <f t="shared" si="0"/>
        <v>-3740</v>
      </c>
      <c r="F23" s="189">
        <f t="shared" si="1"/>
        <v>-0.6</v>
      </c>
    </row>
    <row r="24" spans="2:6" ht="10.5">
      <c r="B24" s="185" t="s">
        <v>258</v>
      </c>
      <c r="C24" s="186">
        <v>42797744</v>
      </c>
      <c r="D24" s="186">
        <v>42803733</v>
      </c>
      <c r="E24" s="186">
        <f t="shared" si="0"/>
        <v>-5989</v>
      </c>
      <c r="F24" s="189">
        <f t="shared" si="1"/>
        <v>0</v>
      </c>
    </row>
    <row r="25" spans="2:6" ht="10.5">
      <c r="B25" s="185" t="s">
        <v>259</v>
      </c>
      <c r="C25" s="186">
        <v>1683410</v>
      </c>
      <c r="D25" s="186">
        <v>1743030</v>
      </c>
      <c r="E25" s="186">
        <f t="shared" si="0"/>
        <v>-59620</v>
      </c>
      <c r="F25" s="189">
        <f t="shared" si="1"/>
        <v>-3.4</v>
      </c>
    </row>
    <row r="26" spans="1:6" ht="10.5">
      <c r="A26" s="67" t="s">
        <v>145</v>
      </c>
      <c r="B26" s="194" t="s">
        <v>146</v>
      </c>
      <c r="C26" s="195">
        <f>SUM(C16:C25)</f>
        <v>110106119</v>
      </c>
      <c r="D26" s="195">
        <f>SUM(D16:D25)</f>
        <v>111429172</v>
      </c>
      <c r="E26" s="195">
        <f t="shared" si="0"/>
        <v>-1323053</v>
      </c>
      <c r="F26" s="196">
        <f t="shared" si="1"/>
        <v>-1.2</v>
      </c>
    </row>
    <row r="27" spans="2:6" ht="10.5">
      <c r="B27" s="185" t="s">
        <v>147</v>
      </c>
      <c r="C27" s="186">
        <v>44886920</v>
      </c>
      <c r="D27" s="186">
        <v>37835343</v>
      </c>
      <c r="E27" s="186">
        <f t="shared" si="0"/>
        <v>7051577</v>
      </c>
      <c r="F27" s="189">
        <f t="shared" si="1"/>
        <v>18.6</v>
      </c>
    </row>
    <row r="28" spans="2:6" ht="10.5">
      <c r="B28" s="185" t="s">
        <v>148</v>
      </c>
      <c r="C28" s="186">
        <v>118787670</v>
      </c>
      <c r="D28" s="186">
        <v>109392718</v>
      </c>
      <c r="E28" s="186">
        <f t="shared" si="0"/>
        <v>9394952</v>
      </c>
      <c r="F28" s="189">
        <f t="shared" si="1"/>
        <v>8.6</v>
      </c>
    </row>
    <row r="29" spans="2:6" ht="10.5">
      <c r="B29" s="185" t="s">
        <v>149</v>
      </c>
      <c r="C29" s="186">
        <v>59192859</v>
      </c>
      <c r="D29" s="186">
        <v>54146281</v>
      </c>
      <c r="E29" s="186">
        <f t="shared" si="0"/>
        <v>5046578</v>
      </c>
      <c r="F29" s="189">
        <f t="shared" si="1"/>
        <v>9.3</v>
      </c>
    </row>
    <row r="30" spans="2:6" ht="10.5">
      <c r="B30" s="185" t="s">
        <v>260</v>
      </c>
      <c r="C30" s="186">
        <v>78143655</v>
      </c>
      <c r="D30" s="186">
        <v>73826535</v>
      </c>
      <c r="E30" s="186">
        <f t="shared" si="0"/>
        <v>4317120</v>
      </c>
      <c r="F30" s="189">
        <f t="shared" si="1"/>
        <v>5.8</v>
      </c>
    </row>
    <row r="31" spans="2:6" ht="10.5">
      <c r="B31" s="197" t="s">
        <v>261</v>
      </c>
      <c r="C31" s="186">
        <v>46241224</v>
      </c>
      <c r="D31" s="186">
        <v>42879655</v>
      </c>
      <c r="E31" s="186">
        <f t="shared" si="0"/>
        <v>3361569</v>
      </c>
      <c r="F31" s="189">
        <f t="shared" si="1"/>
        <v>7.8</v>
      </c>
    </row>
    <row r="32" spans="2:6" ht="10.5">
      <c r="B32" s="185" t="s">
        <v>150</v>
      </c>
      <c r="C32" s="186">
        <v>54049114</v>
      </c>
      <c r="D32" s="186">
        <v>56622426</v>
      </c>
      <c r="E32" s="186">
        <f t="shared" si="0"/>
        <v>-2573312</v>
      </c>
      <c r="F32" s="189">
        <f t="shared" si="1"/>
        <v>-4.5</v>
      </c>
    </row>
    <row r="33" spans="2:6" ht="10.5">
      <c r="B33" s="185" t="s">
        <v>151</v>
      </c>
      <c r="C33" s="186">
        <f>SUM(C27:C32)</f>
        <v>401301442</v>
      </c>
      <c r="D33" s="186">
        <f>SUM(D27:D32)</f>
        <v>374702958</v>
      </c>
      <c r="E33" s="186">
        <f t="shared" si="0"/>
        <v>26598484</v>
      </c>
      <c r="F33" s="189">
        <f t="shared" si="1"/>
        <v>7.1</v>
      </c>
    </row>
    <row r="34" spans="2:6" ht="10.5">
      <c r="B34" s="191" t="s">
        <v>152</v>
      </c>
      <c r="C34" s="192">
        <v>8505579</v>
      </c>
      <c r="D34" s="192">
        <v>9081539</v>
      </c>
      <c r="E34" s="192">
        <f t="shared" si="0"/>
        <v>-575960</v>
      </c>
      <c r="F34" s="193">
        <f t="shared" si="1"/>
        <v>-6.3</v>
      </c>
    </row>
    <row r="35" spans="2:6" ht="10.5">
      <c r="B35" s="185" t="s">
        <v>262</v>
      </c>
      <c r="C35" s="186">
        <v>451725</v>
      </c>
      <c r="D35" s="186">
        <v>431186</v>
      </c>
      <c r="E35" s="186">
        <f t="shared" si="0"/>
        <v>20539</v>
      </c>
      <c r="F35" s="189">
        <f t="shared" si="1"/>
        <v>4.8</v>
      </c>
    </row>
    <row r="36" spans="2:6" ht="10.5">
      <c r="B36" s="185" t="s">
        <v>153</v>
      </c>
      <c r="C36" s="186">
        <v>12349973</v>
      </c>
      <c r="D36" s="186">
        <v>12510379</v>
      </c>
      <c r="E36" s="186">
        <f t="shared" si="0"/>
        <v>-160406</v>
      </c>
      <c r="F36" s="189">
        <f t="shared" si="1"/>
        <v>-1.3</v>
      </c>
    </row>
    <row r="37" spans="2:6" ht="10.5">
      <c r="B37" s="194" t="s">
        <v>154</v>
      </c>
      <c r="C37" s="195">
        <f>SUM(C34:C36)</f>
        <v>21307277</v>
      </c>
      <c r="D37" s="195">
        <f>SUM(D34:D36)</f>
        <v>22023104</v>
      </c>
      <c r="E37" s="195">
        <f t="shared" si="0"/>
        <v>-715827</v>
      </c>
      <c r="F37" s="196">
        <f t="shared" si="1"/>
        <v>-3.3</v>
      </c>
    </row>
    <row r="38" spans="2:6" ht="10.5">
      <c r="B38" s="185" t="s">
        <v>155</v>
      </c>
      <c r="C38" s="186">
        <v>14576160</v>
      </c>
      <c r="D38" s="186">
        <v>17615244</v>
      </c>
      <c r="E38" s="186">
        <f t="shared" si="0"/>
        <v>-3039084</v>
      </c>
      <c r="F38" s="189">
        <f t="shared" si="1"/>
        <v>-17.3</v>
      </c>
    </row>
    <row r="39" spans="2:6" ht="10.5">
      <c r="B39" s="185" t="s">
        <v>263</v>
      </c>
      <c r="C39" s="186">
        <v>3539283</v>
      </c>
      <c r="D39" s="186">
        <v>3667653</v>
      </c>
      <c r="E39" s="186">
        <f t="shared" si="0"/>
        <v>-128370</v>
      </c>
      <c r="F39" s="189">
        <f t="shared" si="1"/>
        <v>-3.5</v>
      </c>
    </row>
    <row r="40" spans="2:6" ht="10.5">
      <c r="B40" s="185" t="s">
        <v>264</v>
      </c>
      <c r="C40" s="186">
        <v>7821031</v>
      </c>
      <c r="D40" s="186">
        <v>7193059</v>
      </c>
      <c r="E40" s="186">
        <f t="shared" si="0"/>
        <v>627972</v>
      </c>
      <c r="F40" s="189">
        <f t="shared" si="1"/>
        <v>8.7</v>
      </c>
    </row>
    <row r="41" spans="2:6" ht="10.5">
      <c r="B41" s="185" t="s">
        <v>235</v>
      </c>
      <c r="C41" s="186">
        <v>54999382</v>
      </c>
      <c r="D41" s="186">
        <v>59081906</v>
      </c>
      <c r="E41" s="186">
        <f t="shared" si="0"/>
        <v>-4082524</v>
      </c>
      <c r="F41" s="189">
        <f t="shared" si="1"/>
        <v>-6.9</v>
      </c>
    </row>
    <row r="42" spans="2:6" ht="10.5">
      <c r="B42" s="185" t="s">
        <v>156</v>
      </c>
      <c r="C42" s="186">
        <v>2408206</v>
      </c>
      <c r="D42" s="186">
        <v>2399535</v>
      </c>
      <c r="E42" s="186">
        <f t="shared" si="0"/>
        <v>8671</v>
      </c>
      <c r="F42" s="189">
        <f t="shared" si="1"/>
        <v>0.4</v>
      </c>
    </row>
    <row r="43" spans="1:6" ht="10.5">
      <c r="A43" s="78"/>
      <c r="B43" s="185" t="s">
        <v>157</v>
      </c>
      <c r="C43" s="186">
        <f>SUM(C38:C42)</f>
        <v>83344062</v>
      </c>
      <c r="D43" s="186">
        <f>SUM(D38:D42)</f>
        <v>89957397</v>
      </c>
      <c r="E43" s="186">
        <f t="shared" si="0"/>
        <v>-6613335</v>
      </c>
      <c r="F43" s="189">
        <f t="shared" si="1"/>
        <v>-7.4</v>
      </c>
    </row>
    <row r="44" spans="1:6" ht="10.5">
      <c r="A44" s="78"/>
      <c r="B44" s="191" t="s">
        <v>246</v>
      </c>
      <c r="C44" s="192">
        <v>6018831</v>
      </c>
      <c r="D44" s="192">
        <v>7925687</v>
      </c>
      <c r="E44" s="192">
        <f>C44-D44</f>
        <v>-1906856</v>
      </c>
      <c r="F44" s="208">
        <f>IF(E44=0,0,IF(D44=0,"　　 皆増",IF(C44=0,"　　 皆減",ROUND(E44/D44*100,1))))</f>
        <v>-24.1</v>
      </c>
    </row>
    <row r="45" spans="2:6" ht="10.5">
      <c r="B45" s="197" t="s">
        <v>289</v>
      </c>
      <c r="C45" s="186">
        <v>144438</v>
      </c>
      <c r="D45" s="186">
        <v>197673</v>
      </c>
      <c r="E45" s="186">
        <f>C45-D45</f>
        <v>-53235</v>
      </c>
      <c r="F45" s="209">
        <f>IF(E45=0,0,IF(D45=0,"　　 皆増",IF(C45=0,"　　 皆減",ROUND(E45/D45*100,1))))</f>
        <v>-26.9</v>
      </c>
    </row>
    <row r="46" spans="2:6" ht="10.5">
      <c r="B46" s="185" t="s">
        <v>247</v>
      </c>
      <c r="C46" s="186">
        <f>SUM(C44:C45)</f>
        <v>6163269</v>
      </c>
      <c r="D46" s="186">
        <f>SUM(D44:D45)</f>
        <v>8123360</v>
      </c>
      <c r="E46" s="186">
        <f>C46-D46</f>
        <v>-1960091</v>
      </c>
      <c r="F46" s="209">
        <f>IF(E46=0,0,IF(D46=0,"　　 皆増",IF(C46=0,"　　 皆減",ROUND(E46/D46*100,1))))</f>
        <v>-24.1</v>
      </c>
    </row>
    <row r="47" spans="2:6" ht="10.5">
      <c r="B47" s="182" t="s">
        <v>304</v>
      </c>
      <c r="C47" s="183">
        <v>0</v>
      </c>
      <c r="D47" s="183">
        <v>11274181</v>
      </c>
      <c r="E47" s="183">
        <f>C47-D47</f>
        <v>-11274181</v>
      </c>
      <c r="F47" s="246" t="str">
        <f>IF(E47=0,0,IF(D47=0,"　　 皆増",IF(C47=0,"　　 皆減",ROUND(E47/D47*100,1))))</f>
        <v>　　 皆減</v>
      </c>
    </row>
    <row r="48" spans="2:6" ht="10.5">
      <c r="B48" s="182" t="s">
        <v>311</v>
      </c>
      <c r="C48" s="183">
        <v>7311340</v>
      </c>
      <c r="D48" s="183">
        <v>0</v>
      </c>
      <c r="E48" s="183">
        <f>C48-D48</f>
        <v>7311340</v>
      </c>
      <c r="F48" s="246" t="str">
        <f>IF(E48=0,0,IF(D48=0,"　　 皆増",IF(C48=0,"　　 皆減",ROUND(E48/D48*100,1))))</f>
        <v>　　 皆増</v>
      </c>
    </row>
    <row r="49" spans="2:6" ht="12.75" customHeight="1">
      <c r="B49" s="182" t="s">
        <v>158</v>
      </c>
      <c r="C49" s="183">
        <f>C5+C15+C26+C33+C37+C43+C46+C47+C48</f>
        <v>807269195</v>
      </c>
      <c r="D49" s="183">
        <f>D5+D15+D26+D33+D37+D43+D46+D47+D48</f>
        <v>800531600</v>
      </c>
      <c r="E49" s="183">
        <f t="shared" si="0"/>
        <v>6737595</v>
      </c>
      <c r="F49" s="184">
        <f t="shared" si="1"/>
        <v>0.8</v>
      </c>
    </row>
    <row r="50" spans="2:6" ht="12.75" customHeight="1">
      <c r="B50" s="200"/>
      <c r="C50" s="201"/>
      <c r="D50" s="201"/>
      <c r="E50" s="201"/>
      <c r="F50" s="202"/>
    </row>
    <row r="51" spans="2:6" ht="10.5" customHeight="1">
      <c r="B51" s="499" t="s">
        <v>128</v>
      </c>
      <c r="C51" s="501" t="s">
        <v>232</v>
      </c>
      <c r="D51" s="502"/>
      <c r="E51" s="502"/>
      <c r="F51" s="503"/>
    </row>
    <row r="52" spans="2:6" ht="10.5" customHeight="1">
      <c r="B52" s="500"/>
      <c r="C52" s="179" t="s">
        <v>310</v>
      </c>
      <c r="D52" s="179" t="s">
        <v>303</v>
      </c>
      <c r="E52" s="180" t="s">
        <v>129</v>
      </c>
      <c r="F52" s="203" t="s">
        <v>130</v>
      </c>
    </row>
    <row r="53" spans="2:6" ht="10.5">
      <c r="B53" s="185" t="s">
        <v>159</v>
      </c>
      <c r="C53" s="186">
        <v>34048</v>
      </c>
      <c r="D53" s="186">
        <v>42794</v>
      </c>
      <c r="E53" s="186">
        <f t="shared" si="0"/>
        <v>-8746</v>
      </c>
      <c r="F53" s="199">
        <f t="shared" si="1"/>
        <v>-20.4</v>
      </c>
    </row>
    <row r="54" spans="2:6" ht="10.5">
      <c r="B54" s="185" t="s">
        <v>160</v>
      </c>
      <c r="C54" s="186">
        <v>120854</v>
      </c>
      <c r="D54" s="186">
        <v>117153</v>
      </c>
      <c r="E54" s="186">
        <f t="shared" si="0"/>
        <v>3701</v>
      </c>
      <c r="F54" s="199">
        <f t="shared" si="1"/>
        <v>3.2</v>
      </c>
    </row>
    <row r="55" spans="2:6" ht="10.5">
      <c r="B55" s="185" t="s">
        <v>265</v>
      </c>
      <c r="C55" s="186">
        <v>1257257</v>
      </c>
      <c r="D55" s="186">
        <v>1502389</v>
      </c>
      <c r="E55" s="186">
        <f t="shared" si="0"/>
        <v>-245132</v>
      </c>
      <c r="F55" s="199">
        <f t="shared" si="1"/>
        <v>-16.3</v>
      </c>
    </row>
    <row r="56" spans="2:6" ht="10.5">
      <c r="B56" s="185" t="s">
        <v>266</v>
      </c>
      <c r="C56" s="186">
        <v>1908045</v>
      </c>
      <c r="D56" s="186">
        <v>1777813</v>
      </c>
      <c r="E56" s="186">
        <f t="shared" si="0"/>
        <v>130232</v>
      </c>
      <c r="F56" s="199">
        <f t="shared" si="1"/>
        <v>7.3</v>
      </c>
    </row>
    <row r="57" spans="2:6" ht="10.5">
      <c r="B57" s="185" t="s">
        <v>267</v>
      </c>
      <c r="C57" s="186">
        <v>184963</v>
      </c>
      <c r="D57" s="186">
        <v>169523</v>
      </c>
      <c r="E57" s="186">
        <f t="shared" si="0"/>
        <v>15440</v>
      </c>
      <c r="F57" s="199">
        <f t="shared" si="1"/>
        <v>9.1</v>
      </c>
    </row>
    <row r="58" spans="2:6" ht="10.5">
      <c r="B58" s="185" t="s">
        <v>161</v>
      </c>
      <c r="C58" s="188">
        <v>0</v>
      </c>
      <c r="D58" s="188">
        <v>0</v>
      </c>
      <c r="E58" s="188" t="s">
        <v>245</v>
      </c>
      <c r="F58" s="188" t="s">
        <v>245</v>
      </c>
    </row>
    <row r="59" spans="2:6" ht="10.5">
      <c r="B59" s="185" t="s">
        <v>162</v>
      </c>
      <c r="C59" s="186">
        <v>2271376</v>
      </c>
      <c r="D59" s="186">
        <v>3221964</v>
      </c>
      <c r="E59" s="186">
        <f aca="true" t="shared" si="2" ref="E59:E66">C59-D59</f>
        <v>-950588</v>
      </c>
      <c r="F59" s="199">
        <f aca="true" t="shared" si="3" ref="F59:F79">IF(E59=0,0,IF(D59=0,"　　 皆増",IF(C59=0,"　　 皆減",ROUND(E59/D59*100,1))))</f>
        <v>-29.5</v>
      </c>
    </row>
    <row r="60" spans="2:6" ht="10.5">
      <c r="B60" s="185" t="s">
        <v>163</v>
      </c>
      <c r="C60" s="186">
        <v>4734923</v>
      </c>
      <c r="D60" s="186">
        <v>4559224</v>
      </c>
      <c r="E60" s="186">
        <f t="shared" si="2"/>
        <v>175699</v>
      </c>
      <c r="F60" s="199">
        <f t="shared" si="3"/>
        <v>3.9</v>
      </c>
    </row>
    <row r="61" spans="2:6" ht="10.5">
      <c r="B61" s="185" t="s">
        <v>164</v>
      </c>
      <c r="C61" s="186">
        <v>27030564</v>
      </c>
      <c r="D61" s="186">
        <v>27041700</v>
      </c>
      <c r="E61" s="186">
        <f t="shared" si="2"/>
        <v>-11136</v>
      </c>
      <c r="F61" s="199">
        <f t="shared" si="3"/>
        <v>0</v>
      </c>
    </row>
    <row r="62" spans="2:6" ht="10.5">
      <c r="B62" s="185" t="s">
        <v>165</v>
      </c>
      <c r="C62" s="186">
        <v>2615543</v>
      </c>
      <c r="D62" s="186">
        <v>2615543</v>
      </c>
      <c r="E62" s="186">
        <f t="shared" si="2"/>
        <v>0</v>
      </c>
      <c r="F62" s="199">
        <f t="shared" si="3"/>
        <v>0</v>
      </c>
    </row>
    <row r="63" spans="2:6" ht="10.5">
      <c r="B63" s="185" t="s">
        <v>166</v>
      </c>
      <c r="C63" s="186">
        <v>42183040</v>
      </c>
      <c r="D63" s="186">
        <v>37362770</v>
      </c>
      <c r="E63" s="186">
        <f t="shared" si="2"/>
        <v>4820270</v>
      </c>
      <c r="F63" s="199">
        <f t="shared" si="3"/>
        <v>12.9</v>
      </c>
    </row>
    <row r="64" spans="2:6" ht="10.5">
      <c r="B64" s="185" t="s">
        <v>268</v>
      </c>
      <c r="C64" s="186">
        <v>14939</v>
      </c>
      <c r="D64" s="186">
        <v>21558</v>
      </c>
      <c r="E64" s="186">
        <f t="shared" si="2"/>
        <v>-6619</v>
      </c>
      <c r="F64" s="199">
        <f t="shared" si="3"/>
        <v>-30.7</v>
      </c>
    </row>
    <row r="65" spans="2:6" ht="10.5">
      <c r="B65" s="185" t="s">
        <v>167</v>
      </c>
      <c r="C65" s="186">
        <v>385034</v>
      </c>
      <c r="D65" s="186">
        <v>445531</v>
      </c>
      <c r="E65" s="186">
        <f t="shared" si="2"/>
        <v>-60497</v>
      </c>
      <c r="F65" s="199">
        <f t="shared" si="3"/>
        <v>-13.6</v>
      </c>
    </row>
    <row r="66" spans="2:6" ht="10.5">
      <c r="B66" s="185" t="s">
        <v>168</v>
      </c>
      <c r="C66" s="186">
        <v>30002711</v>
      </c>
      <c r="D66" s="186">
        <v>31012825</v>
      </c>
      <c r="E66" s="186">
        <f t="shared" si="2"/>
        <v>-1010114</v>
      </c>
      <c r="F66" s="199">
        <f t="shared" si="3"/>
        <v>-3.3</v>
      </c>
    </row>
    <row r="67" spans="2:6" ht="10.5">
      <c r="B67" s="185" t="s">
        <v>269</v>
      </c>
      <c r="C67" s="188">
        <v>0</v>
      </c>
      <c r="D67" s="188">
        <v>0</v>
      </c>
      <c r="E67" s="188" t="s">
        <v>245</v>
      </c>
      <c r="F67" s="188" t="s">
        <v>245</v>
      </c>
    </row>
    <row r="68" spans="2:6" ht="10.5">
      <c r="B68" s="185" t="s">
        <v>270</v>
      </c>
      <c r="C68" s="188">
        <v>0</v>
      </c>
      <c r="D68" s="188">
        <v>0</v>
      </c>
      <c r="E68" s="188" t="s">
        <v>245</v>
      </c>
      <c r="F68" s="188" t="s">
        <v>245</v>
      </c>
    </row>
    <row r="69" spans="2:6" ht="10.5">
      <c r="B69" s="185" t="s">
        <v>169</v>
      </c>
      <c r="C69" s="186">
        <v>11284134</v>
      </c>
      <c r="D69" s="186">
        <v>8163464</v>
      </c>
      <c r="E69" s="186">
        <f>C69-D69</f>
        <v>3120670</v>
      </c>
      <c r="F69" s="199">
        <f t="shared" si="3"/>
        <v>38.2</v>
      </c>
    </row>
    <row r="70" spans="2:6" ht="10.5">
      <c r="B70" s="185" t="s">
        <v>271</v>
      </c>
      <c r="C70" s="188">
        <v>0</v>
      </c>
      <c r="D70" s="188">
        <v>0</v>
      </c>
      <c r="E70" s="188" t="s">
        <v>245</v>
      </c>
      <c r="F70" s="188" t="s">
        <v>245</v>
      </c>
    </row>
    <row r="71" spans="2:6" ht="10.5">
      <c r="B71" s="185" t="s">
        <v>170</v>
      </c>
      <c r="C71" s="188">
        <v>0</v>
      </c>
      <c r="D71" s="188">
        <v>0</v>
      </c>
      <c r="E71" s="188" t="s">
        <v>245</v>
      </c>
      <c r="F71" s="188" t="s">
        <v>245</v>
      </c>
    </row>
    <row r="72" spans="2:6" ht="10.5">
      <c r="B72" s="194" t="s">
        <v>171</v>
      </c>
      <c r="C72" s="195">
        <f>SUM(C53:C71)</f>
        <v>124027431</v>
      </c>
      <c r="D72" s="195">
        <f>SUM(D53:D71)</f>
        <v>118054251</v>
      </c>
      <c r="E72" s="195">
        <f>C72-D72</f>
        <v>5973180</v>
      </c>
      <c r="F72" s="204">
        <f t="shared" si="3"/>
        <v>5.1</v>
      </c>
    </row>
    <row r="73" spans="2:6" ht="10.5">
      <c r="B73" s="185"/>
      <c r="C73" s="186"/>
      <c r="D73" s="186"/>
      <c r="E73" s="186"/>
      <c r="F73" s="199"/>
    </row>
    <row r="74" spans="2:6" ht="10.5">
      <c r="B74" s="210" t="s">
        <v>236</v>
      </c>
      <c r="C74" s="192"/>
      <c r="D74" s="192"/>
      <c r="E74" s="192"/>
      <c r="F74" s="198"/>
    </row>
    <row r="75" spans="2:6" ht="10.5">
      <c r="B75" s="185" t="s">
        <v>239</v>
      </c>
      <c r="C75" s="186">
        <v>152557449</v>
      </c>
      <c r="D75" s="186">
        <v>150092703</v>
      </c>
      <c r="E75" s="186">
        <f>C75-D75</f>
        <v>2464746</v>
      </c>
      <c r="F75" s="199">
        <f>IF(E75=0,0,IF(D75=0,"　　 皆増",IF(C75=0,"　　 皆減",ROUND(E75/D75*100,1))))</f>
        <v>1.6</v>
      </c>
    </row>
    <row r="76" spans="2:6" ht="10.5">
      <c r="B76" s="185" t="s">
        <v>248</v>
      </c>
      <c r="C76" s="186">
        <v>5183412</v>
      </c>
      <c r="D76" s="186">
        <v>5150310</v>
      </c>
      <c r="E76" s="186">
        <f>C76-D76</f>
        <v>33102</v>
      </c>
      <c r="F76" s="199">
        <f>IF(E76=0,0,IF(D76=0,"　　 皆増",IF(C76=0,"　　 皆減",ROUND(E76/D76*100,1))))</f>
        <v>0.6</v>
      </c>
    </row>
    <row r="77" spans="2:6" ht="10.5">
      <c r="B77" s="185" t="s">
        <v>240</v>
      </c>
      <c r="C77" s="186">
        <f>SUM(C75:C76)</f>
        <v>157740861</v>
      </c>
      <c r="D77" s="186">
        <f>SUM(D75:D76)</f>
        <v>155243013</v>
      </c>
      <c r="E77" s="186">
        <f>C77-D77</f>
        <v>2497848</v>
      </c>
      <c r="F77" s="199">
        <f>IF(E77=0,0,IF(D77=0,"　　 皆増",IF(C77=0,"　　 皆減",ROUND(E77/D77*100,1))))</f>
        <v>1.6</v>
      </c>
    </row>
    <row r="78" spans="2:6" ht="10.5">
      <c r="B78" s="182"/>
      <c r="C78" s="183"/>
      <c r="D78" s="183"/>
      <c r="E78" s="183"/>
      <c r="F78" s="205"/>
    </row>
    <row r="79" spans="2:6" ht="12.75" customHeight="1">
      <c r="B79" s="182" t="s">
        <v>172</v>
      </c>
      <c r="C79" s="183">
        <f>C49+C72+C77</f>
        <v>1089037487</v>
      </c>
      <c r="D79" s="183">
        <f>D49+D72+D77</f>
        <v>1073828864</v>
      </c>
      <c r="E79" s="183">
        <f>C79-D79</f>
        <v>15208623</v>
      </c>
      <c r="F79" s="205">
        <f t="shared" si="3"/>
        <v>1.4</v>
      </c>
    </row>
    <row r="80" spans="2:6" ht="12.75" customHeight="1">
      <c r="B80" s="206" t="s">
        <v>241</v>
      </c>
      <c r="C80" s="183">
        <v>107555581</v>
      </c>
      <c r="D80" s="183">
        <v>133256158</v>
      </c>
      <c r="E80" s="183">
        <f>C80-D80</f>
        <v>-25700577</v>
      </c>
      <c r="F80" s="205">
        <f>IF(E80=0,0,IF(D80=0,"　　 皆増",IF(C80=0,"　　 皆減",ROUND(E80/D80*100,1))))</f>
        <v>-19.3</v>
      </c>
    </row>
    <row r="81" spans="2:6" ht="12.75" customHeight="1">
      <c r="B81" s="182" t="s">
        <v>173</v>
      </c>
      <c r="C81" s="183">
        <f>SUM(C79-C80)</f>
        <v>981481906</v>
      </c>
      <c r="D81" s="183">
        <f>SUM(D79-D80)</f>
        <v>940572706</v>
      </c>
      <c r="E81" s="183">
        <f>C81-D81</f>
        <v>40909200</v>
      </c>
      <c r="F81" s="205">
        <f>IF(E81=0,0,IF(D81=0,"　　 皆増",IF(C81=0,"　　 皆減",ROUND(E81/D81*100,1))))</f>
        <v>4.3</v>
      </c>
    </row>
    <row r="82" spans="2:6" ht="10.5">
      <c r="B82" s="70" t="s">
        <v>290</v>
      </c>
      <c r="C82" s="70"/>
      <c r="D82" s="70"/>
      <c r="E82" s="70"/>
      <c r="F82" s="207"/>
    </row>
  </sheetData>
  <sheetProtection/>
  <mergeCells count="4">
    <mergeCell ref="B51:B52"/>
    <mergeCell ref="C51:F51"/>
    <mergeCell ref="B3:B4"/>
    <mergeCell ref="C3:F3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="120" zoomScaleNormal="130" zoomScaleSheetLayoutView="120" zoomScalePageLayoutView="0" workbookViewId="0" topLeftCell="A1">
      <selection activeCell="D35" sqref="D35"/>
    </sheetView>
  </sheetViews>
  <sheetFormatPr defaultColWidth="8.796875" defaultRowHeight="9.75" customHeight="1"/>
  <cols>
    <col min="1" max="1" width="3.5" style="71" customWidth="1"/>
    <col min="2" max="2" width="7.8984375" style="71" customWidth="1"/>
    <col min="3" max="3" width="17.5" style="71" customWidth="1"/>
    <col min="4" max="6" width="12.59765625" style="73" customWidth="1"/>
    <col min="7" max="7" width="9.09765625" style="72" customWidth="1"/>
    <col min="8" max="16384" width="9" style="71" customWidth="1"/>
  </cols>
  <sheetData>
    <row r="1" spans="2:7" s="211" customFormat="1" ht="14.25" customHeight="1">
      <c r="B1" s="520" t="s">
        <v>288</v>
      </c>
      <c r="C1" s="520"/>
      <c r="D1" s="520"/>
      <c r="E1" s="520"/>
      <c r="F1" s="520"/>
      <c r="G1" s="520"/>
    </row>
    <row r="2" spans="2:7" s="211" customFormat="1" ht="14.25" customHeight="1">
      <c r="B2" s="211" t="s">
        <v>174</v>
      </c>
      <c r="D2" s="212"/>
      <c r="E2" s="212"/>
      <c r="F2" s="521" t="s">
        <v>250</v>
      </c>
      <c r="G2" s="521"/>
    </row>
    <row r="3" spans="2:7" s="211" customFormat="1" ht="14.25" customHeight="1">
      <c r="B3" s="510" t="s">
        <v>175</v>
      </c>
      <c r="C3" s="511"/>
      <c r="D3" s="213" t="s">
        <v>310</v>
      </c>
      <c r="E3" s="213" t="s">
        <v>303</v>
      </c>
      <c r="F3" s="214" t="s">
        <v>129</v>
      </c>
      <c r="G3" s="215" t="s">
        <v>249</v>
      </c>
    </row>
    <row r="4" spans="2:7" s="211" customFormat="1" ht="14.25" customHeight="1">
      <c r="B4" s="522" t="s">
        <v>176</v>
      </c>
      <c r="C4" s="177" t="s">
        <v>177</v>
      </c>
      <c r="D4" s="216">
        <v>7584181</v>
      </c>
      <c r="E4" s="216">
        <v>7687065</v>
      </c>
      <c r="F4" s="216">
        <f>D4-E4</f>
        <v>-102884</v>
      </c>
      <c r="G4" s="217">
        <f aca="true" t="shared" si="0" ref="G4:G24">IF(F4=0,0,IF(E4=0,"　　　 皆増",IF(D4=0,"　　　 皆減",ROUND(F4/E4*100,1))))</f>
        <v>-1.3</v>
      </c>
    </row>
    <row r="5" spans="2:7" s="211" customFormat="1" ht="14.25" customHeight="1">
      <c r="B5" s="522"/>
      <c r="C5" s="175" t="s">
        <v>178</v>
      </c>
      <c r="D5" s="218">
        <v>15531140</v>
      </c>
      <c r="E5" s="218">
        <v>15344309</v>
      </c>
      <c r="F5" s="218">
        <f aca="true" t="shared" si="1" ref="F5:F49">D5-E5</f>
        <v>186831</v>
      </c>
      <c r="G5" s="219">
        <f t="shared" si="0"/>
        <v>1.2</v>
      </c>
    </row>
    <row r="6" spans="2:7" s="211" customFormat="1" ht="14.25" customHeight="1">
      <c r="B6" s="522"/>
      <c r="C6" s="175" t="s">
        <v>179</v>
      </c>
      <c r="D6" s="218">
        <v>326579262</v>
      </c>
      <c r="E6" s="218">
        <v>316983327</v>
      </c>
      <c r="F6" s="218">
        <f t="shared" si="1"/>
        <v>9595935</v>
      </c>
      <c r="G6" s="219">
        <f t="shared" si="0"/>
        <v>3</v>
      </c>
    </row>
    <row r="7" spans="2:7" s="211" customFormat="1" ht="14.25" customHeight="1">
      <c r="B7" s="522"/>
      <c r="C7" s="220" t="s">
        <v>180</v>
      </c>
      <c r="D7" s="221">
        <v>32433216</v>
      </c>
      <c r="E7" s="221">
        <v>19593410</v>
      </c>
      <c r="F7" s="221">
        <f t="shared" si="1"/>
        <v>12839806</v>
      </c>
      <c r="G7" s="222">
        <f t="shared" si="0"/>
        <v>65.5</v>
      </c>
    </row>
    <row r="8" spans="2:7" s="211" customFormat="1" ht="14.25" customHeight="1">
      <c r="B8" s="522"/>
      <c r="C8" s="175" t="s">
        <v>181</v>
      </c>
      <c r="D8" s="218">
        <f>D4+D6</f>
        <v>334163443</v>
      </c>
      <c r="E8" s="218">
        <f>E4+E6</f>
        <v>324670392</v>
      </c>
      <c r="F8" s="218">
        <f t="shared" si="1"/>
        <v>9493051</v>
      </c>
      <c r="G8" s="219">
        <f t="shared" si="0"/>
        <v>2.9</v>
      </c>
    </row>
    <row r="9" spans="2:7" s="211" customFormat="1" ht="14.25" customHeight="1">
      <c r="B9" s="522"/>
      <c r="C9" s="175" t="s">
        <v>182</v>
      </c>
      <c r="D9" s="218">
        <f>D5+D7</f>
        <v>47964356</v>
      </c>
      <c r="E9" s="218">
        <f>E5+E7</f>
        <v>34937719</v>
      </c>
      <c r="F9" s="218">
        <f t="shared" si="1"/>
        <v>13026637</v>
      </c>
      <c r="G9" s="219">
        <f t="shared" si="0"/>
        <v>37.3</v>
      </c>
    </row>
    <row r="10" spans="2:7" s="211" customFormat="1" ht="14.25" customHeight="1">
      <c r="B10" s="522"/>
      <c r="C10" s="176" t="s">
        <v>183</v>
      </c>
      <c r="D10" s="223">
        <f>D8+D9</f>
        <v>382127799</v>
      </c>
      <c r="E10" s="223">
        <f>E8+E9</f>
        <v>359608111</v>
      </c>
      <c r="F10" s="223">
        <f t="shared" si="1"/>
        <v>22519688</v>
      </c>
      <c r="G10" s="224">
        <f t="shared" si="0"/>
        <v>6.3</v>
      </c>
    </row>
    <row r="11" spans="2:7" s="211" customFormat="1" ht="14.25" customHeight="1">
      <c r="B11" s="522" t="s">
        <v>184</v>
      </c>
      <c r="C11" s="177" t="s">
        <v>185</v>
      </c>
      <c r="D11" s="216">
        <v>145808720</v>
      </c>
      <c r="E11" s="216">
        <v>147474986</v>
      </c>
      <c r="F11" s="216">
        <f t="shared" si="1"/>
        <v>-1666266</v>
      </c>
      <c r="G11" s="217">
        <f t="shared" si="0"/>
        <v>-1.1</v>
      </c>
    </row>
    <row r="12" spans="2:7" s="211" customFormat="1" ht="14.25" customHeight="1">
      <c r="B12" s="522"/>
      <c r="C12" s="175" t="s">
        <v>186</v>
      </c>
      <c r="D12" s="218">
        <v>135411159</v>
      </c>
      <c r="E12" s="218">
        <v>131266202</v>
      </c>
      <c r="F12" s="218">
        <f t="shared" si="1"/>
        <v>4144957</v>
      </c>
      <c r="G12" s="219">
        <f t="shared" si="0"/>
        <v>3.2</v>
      </c>
    </row>
    <row r="13" spans="2:7" s="211" customFormat="1" ht="14.25" customHeight="1">
      <c r="B13" s="522"/>
      <c r="C13" s="220" t="s">
        <v>187</v>
      </c>
      <c r="D13" s="221">
        <v>44223322</v>
      </c>
      <c r="E13" s="221">
        <v>45626709</v>
      </c>
      <c r="F13" s="221">
        <f t="shared" si="1"/>
        <v>-1403387</v>
      </c>
      <c r="G13" s="222">
        <f t="shared" si="0"/>
        <v>-3.1</v>
      </c>
    </row>
    <row r="14" spans="2:7" s="211" customFormat="1" ht="14.25" customHeight="1">
      <c r="B14" s="522"/>
      <c r="C14" s="176" t="s">
        <v>188</v>
      </c>
      <c r="D14" s="223">
        <f>SUM(D11:D13)</f>
        <v>325443201</v>
      </c>
      <c r="E14" s="223">
        <f>SUM(E11:E13)</f>
        <v>324367897</v>
      </c>
      <c r="F14" s="223">
        <f t="shared" si="1"/>
        <v>1075304</v>
      </c>
      <c r="G14" s="224">
        <f t="shared" si="0"/>
        <v>0.3</v>
      </c>
    </row>
    <row r="15" spans="2:7" s="263" customFormat="1" ht="14.25" customHeight="1">
      <c r="B15" s="523" t="s">
        <v>189</v>
      </c>
      <c r="C15" s="524"/>
      <c r="D15" s="261">
        <v>5556967</v>
      </c>
      <c r="E15" s="261">
        <v>5409162</v>
      </c>
      <c r="F15" s="261">
        <f t="shared" si="1"/>
        <v>147805</v>
      </c>
      <c r="G15" s="262">
        <f t="shared" si="0"/>
        <v>2.7</v>
      </c>
    </row>
    <row r="16" spans="2:7" s="211" customFormat="1" ht="14.25" customHeight="1">
      <c r="B16" s="516" t="s">
        <v>190</v>
      </c>
      <c r="C16" s="517"/>
      <c r="D16" s="218">
        <v>28826502</v>
      </c>
      <c r="E16" s="218">
        <v>29142159</v>
      </c>
      <c r="F16" s="218">
        <f t="shared" si="1"/>
        <v>-315657</v>
      </c>
      <c r="G16" s="219">
        <f t="shared" si="0"/>
        <v>-1.1</v>
      </c>
    </row>
    <row r="17" spans="2:7" s="211" customFormat="1" ht="14.25" customHeight="1">
      <c r="B17" s="516" t="s">
        <v>191</v>
      </c>
      <c r="C17" s="517"/>
      <c r="D17" s="218">
        <v>18270</v>
      </c>
      <c r="E17" s="218">
        <v>17233</v>
      </c>
      <c r="F17" s="218">
        <f t="shared" si="1"/>
        <v>1037</v>
      </c>
      <c r="G17" s="219">
        <f t="shared" si="0"/>
        <v>6</v>
      </c>
    </row>
    <row r="18" spans="2:8" s="211" customFormat="1" ht="14.25" customHeight="1">
      <c r="B18" s="516" t="s">
        <v>192</v>
      </c>
      <c r="C18" s="517"/>
      <c r="D18" s="218">
        <v>5782823</v>
      </c>
      <c r="E18" s="218">
        <v>5730810</v>
      </c>
      <c r="F18" s="218">
        <f t="shared" si="1"/>
        <v>52013</v>
      </c>
      <c r="G18" s="219">
        <f t="shared" si="0"/>
        <v>0.9</v>
      </c>
      <c r="H18" s="211" t="s">
        <v>312</v>
      </c>
    </row>
    <row r="19" spans="2:8" s="211" customFormat="1" ht="14.25" customHeight="1">
      <c r="B19" s="516" t="s">
        <v>193</v>
      </c>
      <c r="C19" s="517"/>
      <c r="D19" s="218">
        <v>1144512</v>
      </c>
      <c r="E19" s="218">
        <v>2851610</v>
      </c>
      <c r="F19" s="218">
        <f t="shared" si="1"/>
        <v>-1707098</v>
      </c>
      <c r="G19" s="219">
        <f t="shared" si="0"/>
        <v>-59.9</v>
      </c>
      <c r="H19" s="211" t="s">
        <v>313</v>
      </c>
    </row>
    <row r="20" spans="2:8" s="211" customFormat="1" ht="14.25" customHeight="1">
      <c r="B20" s="516" t="s">
        <v>194</v>
      </c>
      <c r="C20" s="517"/>
      <c r="D20" s="218">
        <v>1220939</v>
      </c>
      <c r="E20" s="218">
        <v>811844</v>
      </c>
      <c r="F20" s="218">
        <f t="shared" si="1"/>
        <v>409095</v>
      </c>
      <c r="G20" s="219">
        <f t="shared" si="0"/>
        <v>50.4</v>
      </c>
      <c r="H20" s="211" t="s">
        <v>314</v>
      </c>
    </row>
    <row r="21" spans="2:8" s="211" customFormat="1" ht="14.25" customHeight="1">
      <c r="B21" s="516" t="s">
        <v>195</v>
      </c>
      <c r="C21" s="517"/>
      <c r="D21" s="218">
        <v>445335</v>
      </c>
      <c r="E21" s="218">
        <v>375166</v>
      </c>
      <c r="F21" s="218">
        <f>D21-E21</f>
        <v>70169</v>
      </c>
      <c r="G21" s="219">
        <f>IF(F21=0,0,IF(E21=0,"　　　 皆増",IF(D21=0,"　　　 皆減",ROUND(F21/E21*100,1))))</f>
        <v>18.7</v>
      </c>
      <c r="H21" s="211" t="s">
        <v>315</v>
      </c>
    </row>
    <row r="22" spans="2:8" s="211" customFormat="1" ht="14.25" customHeight="1">
      <c r="B22" s="516" t="s">
        <v>196</v>
      </c>
      <c r="C22" s="517"/>
      <c r="D22" s="218">
        <v>44666559</v>
      </c>
      <c r="E22" s="218">
        <v>41673858</v>
      </c>
      <c r="F22" s="218">
        <f t="shared" si="1"/>
        <v>2992701</v>
      </c>
      <c r="G22" s="219">
        <f t="shared" si="0"/>
        <v>7.2</v>
      </c>
      <c r="H22" s="211" t="s">
        <v>316</v>
      </c>
    </row>
    <row r="23" spans="2:8" s="211" customFormat="1" ht="14.25" customHeight="1">
      <c r="B23" s="516" t="s">
        <v>197</v>
      </c>
      <c r="C23" s="517"/>
      <c r="D23" s="218">
        <v>2675485</v>
      </c>
      <c r="E23" s="218">
        <v>2707567</v>
      </c>
      <c r="F23" s="218">
        <f t="shared" si="1"/>
        <v>-32082</v>
      </c>
      <c r="G23" s="219">
        <f t="shared" si="0"/>
        <v>-1.2</v>
      </c>
      <c r="H23" s="211" t="s">
        <v>317</v>
      </c>
    </row>
    <row r="24" spans="2:8" s="211" customFormat="1" ht="14.25" customHeight="1">
      <c r="B24" s="516" t="s">
        <v>198</v>
      </c>
      <c r="C24" s="517"/>
      <c r="D24" s="218">
        <v>1214416</v>
      </c>
      <c r="E24" s="218">
        <v>1271654</v>
      </c>
      <c r="F24" s="218">
        <f t="shared" si="1"/>
        <v>-57238</v>
      </c>
      <c r="G24" s="219">
        <f t="shared" si="0"/>
        <v>-4.5</v>
      </c>
      <c r="H24" s="211" t="s">
        <v>318</v>
      </c>
    </row>
    <row r="25" spans="2:8" s="211" customFormat="1" ht="14.25" customHeight="1">
      <c r="B25" s="516" t="s">
        <v>199</v>
      </c>
      <c r="C25" s="517"/>
      <c r="D25" s="218">
        <v>5371081</v>
      </c>
      <c r="E25" s="218">
        <v>6743358</v>
      </c>
      <c r="F25" s="218">
        <f t="shared" si="1"/>
        <v>-1372277</v>
      </c>
      <c r="G25" s="219">
        <f>IF(F25=0,0,IF(E25=0,"　　　 皆増",IF(D25=0,"　　　 皆減",ROUND(F25/E25*100,1))))</f>
        <v>-20.4</v>
      </c>
      <c r="H25" s="211" t="s">
        <v>319</v>
      </c>
    </row>
    <row r="26" spans="2:8" s="211" customFormat="1" ht="14.25" customHeight="1">
      <c r="B26" s="516" t="s">
        <v>200</v>
      </c>
      <c r="C26" s="517"/>
      <c r="D26" s="218">
        <v>3748345</v>
      </c>
      <c r="E26" s="218">
        <v>3596299</v>
      </c>
      <c r="F26" s="218">
        <f>D26-E26</f>
        <v>152046</v>
      </c>
      <c r="G26" s="219">
        <f>IF(F26=0,0,IF(E26=0,"　　　 皆増",IF(D26=0,"　　　 皆減",ROUND(F26/E26*100,1))))</f>
        <v>4.2</v>
      </c>
      <c r="H26" s="211" t="s">
        <v>320</v>
      </c>
    </row>
    <row r="27" spans="2:8" s="211" customFormat="1" ht="14.25" customHeight="1">
      <c r="B27" s="516" t="s">
        <v>201</v>
      </c>
      <c r="C27" s="517"/>
      <c r="D27" s="218">
        <v>0</v>
      </c>
      <c r="E27" s="218">
        <v>0</v>
      </c>
      <c r="F27" s="225" t="s">
        <v>245</v>
      </c>
      <c r="G27" s="225" t="s">
        <v>245</v>
      </c>
      <c r="H27" s="211" t="s">
        <v>321</v>
      </c>
    </row>
    <row r="28" spans="2:8" s="211" customFormat="1" ht="14.25" customHeight="1">
      <c r="B28" s="516" t="s">
        <v>299</v>
      </c>
      <c r="C28" s="517"/>
      <c r="D28" s="218">
        <v>5635504</v>
      </c>
      <c r="E28" s="218">
        <v>5226139</v>
      </c>
      <c r="F28" s="218">
        <f>D28-E28</f>
        <v>409365</v>
      </c>
      <c r="G28" s="219">
        <f>IF(F28=0,0,IF(E28=0,"　　　 皆増",IF(D28=0,"　　　 皆減",ROUND(F28/E28*100,1))))</f>
        <v>7.8</v>
      </c>
      <c r="H28" s="211" t="s">
        <v>322</v>
      </c>
    </row>
    <row r="29" spans="2:8" s="211" customFormat="1" ht="14.25" customHeight="1">
      <c r="B29" s="516" t="s">
        <v>202</v>
      </c>
      <c r="C29" s="517"/>
      <c r="D29" s="218">
        <v>41789</v>
      </c>
      <c r="E29" s="218">
        <v>44185</v>
      </c>
      <c r="F29" s="218">
        <f>D29-E29</f>
        <v>-2396</v>
      </c>
      <c r="G29" s="219">
        <f>IF(F29=0,0,IF(E29=0,"　　　 皆増",IF(D29=0,"　　　 皆減",ROUND(F29/E29*100,1))))</f>
        <v>-5.4</v>
      </c>
      <c r="H29" s="211" t="s">
        <v>323</v>
      </c>
    </row>
    <row r="30" spans="2:8" s="211" customFormat="1" ht="14.25" customHeight="1">
      <c r="B30" s="516" t="s">
        <v>203</v>
      </c>
      <c r="C30" s="517"/>
      <c r="D30" s="218">
        <v>12829352</v>
      </c>
      <c r="E30" s="218">
        <v>13359281</v>
      </c>
      <c r="F30" s="218">
        <f t="shared" si="1"/>
        <v>-529929</v>
      </c>
      <c r="G30" s="219">
        <f>IF(F30=0,0,IF(E30=0,"　　　 皆増",IF(D30=0,"　　　 皆減",ROUND(F30/E30*100,1))))</f>
        <v>-4</v>
      </c>
      <c r="H30" s="211" t="s">
        <v>324</v>
      </c>
    </row>
    <row r="31" spans="2:8" s="211" customFormat="1" ht="14.25" customHeight="1">
      <c r="B31" s="516" t="s">
        <v>204</v>
      </c>
      <c r="C31" s="517"/>
      <c r="D31" s="218">
        <v>0</v>
      </c>
      <c r="E31" s="218">
        <v>0</v>
      </c>
      <c r="F31" s="225" t="s">
        <v>245</v>
      </c>
      <c r="G31" s="225" t="s">
        <v>245</v>
      </c>
      <c r="H31" s="211" t="s">
        <v>325</v>
      </c>
    </row>
    <row r="32" spans="2:8" s="211" customFormat="1" ht="14.25" customHeight="1">
      <c r="B32" s="518" t="s">
        <v>205</v>
      </c>
      <c r="C32" s="519"/>
      <c r="D32" s="223">
        <v>1507029</v>
      </c>
      <c r="E32" s="223">
        <v>1566896</v>
      </c>
      <c r="F32" s="223">
        <f t="shared" si="1"/>
        <v>-59867</v>
      </c>
      <c r="G32" s="224">
        <f aca="true" t="shared" si="2" ref="G32:G49">IF(F32=0,0,IF(E32=0,"　　　 皆増",IF(D32=0,"　　　 皆減",ROUND(F32/E32*100,1))))</f>
        <v>-3.8</v>
      </c>
      <c r="H32" s="211" t="s">
        <v>326</v>
      </c>
    </row>
    <row r="33" spans="2:8" s="211" customFormat="1" ht="14.25" customHeight="1">
      <c r="B33" s="510" t="s">
        <v>183</v>
      </c>
      <c r="C33" s="511"/>
      <c r="D33" s="218">
        <f>D10+D14+SUM(D15:D32)</f>
        <v>828255908</v>
      </c>
      <c r="E33" s="218">
        <f>E10+E14+SUM(E15:E32)</f>
        <v>804503229</v>
      </c>
      <c r="F33" s="223">
        <f t="shared" si="1"/>
        <v>23752679</v>
      </c>
      <c r="G33" s="219">
        <f t="shared" si="2"/>
        <v>3</v>
      </c>
      <c r="H33" s="211" t="s">
        <v>327</v>
      </c>
    </row>
    <row r="34" spans="2:8" s="211" customFormat="1" ht="14.25" customHeight="1">
      <c r="B34" s="508" t="s">
        <v>206</v>
      </c>
      <c r="C34" s="509"/>
      <c r="D34" s="226">
        <f>D35+D36</f>
        <v>12009650</v>
      </c>
      <c r="E34" s="226">
        <f>E35+E36</f>
        <v>11608124</v>
      </c>
      <c r="F34" s="226">
        <f aca="true" t="shared" si="3" ref="F34:F39">D34-E34</f>
        <v>401526</v>
      </c>
      <c r="G34" s="227">
        <f t="shared" si="2"/>
        <v>3.5</v>
      </c>
      <c r="H34" s="211" t="s">
        <v>328</v>
      </c>
    </row>
    <row r="35" spans="2:8" s="211" customFormat="1" ht="14.25" customHeight="1">
      <c r="B35" s="228" t="s">
        <v>207</v>
      </c>
      <c r="C35" s="229" t="s">
        <v>293</v>
      </c>
      <c r="D35" s="223">
        <v>5073915</v>
      </c>
      <c r="E35" s="223">
        <v>5916890</v>
      </c>
      <c r="F35" s="223">
        <f t="shared" si="3"/>
        <v>-842975</v>
      </c>
      <c r="G35" s="224">
        <f t="shared" si="2"/>
        <v>-14.2</v>
      </c>
      <c r="H35" s="211" t="s">
        <v>328</v>
      </c>
    </row>
    <row r="36" spans="2:8" s="211" customFormat="1" ht="14.25" customHeight="1">
      <c r="B36" s="230"/>
      <c r="C36" s="229" t="s">
        <v>294</v>
      </c>
      <c r="D36" s="223">
        <v>6935735</v>
      </c>
      <c r="E36" s="223">
        <v>5691234</v>
      </c>
      <c r="F36" s="223">
        <f t="shared" si="3"/>
        <v>1244501</v>
      </c>
      <c r="G36" s="224">
        <f>IF(F36=0,0,IF(E36=0,"　　　 皆増",IF(D36=0,"　　　 皆減",ROUND(F36/E36*100,1))))</f>
        <v>21.9</v>
      </c>
      <c r="H36" s="211" t="s">
        <v>326</v>
      </c>
    </row>
    <row r="37" spans="2:8" s="211" customFormat="1" ht="14.25" customHeight="1" hidden="1">
      <c r="B37" s="228" t="s">
        <v>207</v>
      </c>
      <c r="C37" s="231" t="s">
        <v>253</v>
      </c>
      <c r="D37" s="236"/>
      <c r="E37" s="236">
        <v>338451</v>
      </c>
      <c r="F37" s="223">
        <f t="shared" si="3"/>
        <v>-338451</v>
      </c>
      <c r="G37" s="224" t="str">
        <f>IF(F37=0,0,IF(E37=0,"　　　 皆増",IF(D37=0,"　　　 皆減",ROUND(F37/E37*100,1))))</f>
        <v>　　　 皆減</v>
      </c>
      <c r="H37" s="211" t="s">
        <v>329</v>
      </c>
    </row>
    <row r="38" spans="2:8" s="211" customFormat="1" ht="14.25" customHeight="1" hidden="1">
      <c r="B38" s="232"/>
      <c r="C38" s="231" t="s">
        <v>254</v>
      </c>
      <c r="D38" s="236"/>
      <c r="E38" s="236">
        <v>197446</v>
      </c>
      <c r="F38" s="223">
        <f t="shared" si="3"/>
        <v>-197446</v>
      </c>
      <c r="G38" s="224" t="str">
        <f>IF(F38=0,0,IF(E38=0,"　　　 皆増",IF(D38=0,"　　　 皆減",ROUND(F38/E38*100,1))))</f>
        <v>　　　 皆減</v>
      </c>
      <c r="H38" s="211" t="s">
        <v>292</v>
      </c>
    </row>
    <row r="39" spans="2:8" s="211" customFormat="1" ht="14.25" customHeight="1" hidden="1">
      <c r="B39" s="230"/>
      <c r="C39" s="231" t="s">
        <v>255</v>
      </c>
      <c r="D39" s="236"/>
      <c r="E39" s="236">
        <v>86386</v>
      </c>
      <c r="F39" s="223">
        <f t="shared" si="3"/>
        <v>-86386</v>
      </c>
      <c r="G39" s="224" t="str">
        <f>IF(F39=0,0,IF(E39=0,"　　　 皆増",IF(D39=0,"　　　 皆減",ROUND(F39/E39*100,1))))</f>
        <v>　　　 皆減</v>
      </c>
      <c r="H39" s="211" t="s">
        <v>292</v>
      </c>
    </row>
    <row r="40" spans="2:7" s="211" customFormat="1" ht="14.25" customHeight="1">
      <c r="B40" s="510" t="s">
        <v>251</v>
      </c>
      <c r="C40" s="511"/>
      <c r="D40" s="235">
        <f>D33+D34</f>
        <v>840265558</v>
      </c>
      <c r="E40" s="235">
        <f>E33+E34</f>
        <v>816111353</v>
      </c>
      <c r="F40" s="223">
        <f t="shared" si="1"/>
        <v>24154205</v>
      </c>
      <c r="G40" s="227">
        <f t="shared" si="2"/>
        <v>3</v>
      </c>
    </row>
    <row r="41" spans="2:7" s="211" customFormat="1" ht="14.25" customHeight="1">
      <c r="B41" s="512" t="s">
        <v>208</v>
      </c>
      <c r="C41" s="513"/>
      <c r="D41" s="226">
        <v>8639</v>
      </c>
      <c r="E41" s="226">
        <v>11292</v>
      </c>
      <c r="F41" s="233">
        <f t="shared" si="1"/>
        <v>-2653</v>
      </c>
      <c r="G41" s="227">
        <f t="shared" si="2"/>
        <v>-23.5</v>
      </c>
    </row>
    <row r="42" spans="2:7" s="211" customFormat="1" ht="14.25" customHeight="1">
      <c r="B42" s="510" t="s">
        <v>252</v>
      </c>
      <c r="C42" s="511"/>
      <c r="D42" s="218">
        <f>D40-D41</f>
        <v>840256919</v>
      </c>
      <c r="E42" s="218">
        <f>E40-E41</f>
        <v>816100061</v>
      </c>
      <c r="F42" s="233">
        <f t="shared" si="1"/>
        <v>24156858</v>
      </c>
      <c r="G42" s="219">
        <f t="shared" si="2"/>
        <v>3</v>
      </c>
    </row>
    <row r="43" spans="2:7" s="211" customFormat="1" ht="14.25" customHeight="1">
      <c r="B43" s="514" t="s">
        <v>209</v>
      </c>
      <c r="C43" s="515"/>
      <c r="D43" s="216">
        <v>195933</v>
      </c>
      <c r="E43" s="216">
        <v>67556</v>
      </c>
      <c r="F43" s="216">
        <f t="shared" si="1"/>
        <v>128377</v>
      </c>
      <c r="G43" s="217">
        <f t="shared" si="2"/>
        <v>190</v>
      </c>
    </row>
    <row r="44" spans="2:7" s="211" customFormat="1" ht="14.25" customHeight="1">
      <c r="B44" s="506" t="s">
        <v>210</v>
      </c>
      <c r="C44" s="507"/>
      <c r="D44" s="218">
        <f>D42+D43</f>
        <v>840452852</v>
      </c>
      <c r="E44" s="218">
        <f>E42+E43</f>
        <v>816167617</v>
      </c>
      <c r="F44" s="218">
        <f t="shared" si="1"/>
        <v>24285235</v>
      </c>
      <c r="G44" s="219">
        <f t="shared" si="2"/>
        <v>3</v>
      </c>
    </row>
    <row r="45" spans="2:7" s="211" customFormat="1" ht="14.25" customHeight="1">
      <c r="B45" s="506" t="s">
        <v>211</v>
      </c>
      <c r="C45" s="507"/>
      <c r="D45" s="218">
        <f>'（3）基準財政需要額対前年度比較'!C81</f>
        <v>981481906</v>
      </c>
      <c r="E45" s="218">
        <f>'（3）基準財政需要額対前年度比較'!D81</f>
        <v>940572706</v>
      </c>
      <c r="F45" s="218">
        <f t="shared" si="1"/>
        <v>40909200</v>
      </c>
      <c r="G45" s="219">
        <f t="shared" si="2"/>
        <v>4.3</v>
      </c>
    </row>
    <row r="46" spans="2:7" s="211" customFormat="1" ht="14.25" customHeight="1">
      <c r="B46" s="506" t="s">
        <v>212</v>
      </c>
      <c r="C46" s="507"/>
      <c r="D46" s="218">
        <v>-52671</v>
      </c>
      <c r="E46" s="218">
        <v>480090</v>
      </c>
      <c r="F46" s="218">
        <f t="shared" si="1"/>
        <v>-532761</v>
      </c>
      <c r="G46" s="219">
        <f t="shared" si="2"/>
        <v>-111</v>
      </c>
    </row>
    <row r="47" spans="2:7" s="211" customFormat="1" ht="14.25" customHeight="1">
      <c r="B47" s="504" t="s">
        <v>213</v>
      </c>
      <c r="C47" s="505"/>
      <c r="D47" s="223">
        <f>D45+D46</f>
        <v>981429235</v>
      </c>
      <c r="E47" s="223">
        <f>E45+E46</f>
        <v>941052796</v>
      </c>
      <c r="F47" s="223">
        <f t="shared" si="1"/>
        <v>40376439</v>
      </c>
      <c r="G47" s="224">
        <f t="shared" si="2"/>
        <v>4.3</v>
      </c>
    </row>
    <row r="48" spans="2:7" s="211" customFormat="1" ht="14.25" customHeight="1">
      <c r="B48" s="506" t="s">
        <v>295</v>
      </c>
      <c r="C48" s="507"/>
      <c r="D48" s="218">
        <f>D45-D42</f>
        <v>141224987</v>
      </c>
      <c r="E48" s="218">
        <f>E45-E42</f>
        <v>124472645</v>
      </c>
      <c r="F48" s="216">
        <f t="shared" si="1"/>
        <v>16752342</v>
      </c>
      <c r="G48" s="219">
        <f t="shared" si="2"/>
        <v>13.5</v>
      </c>
    </row>
    <row r="49" spans="2:7" s="211" customFormat="1" ht="14.25" customHeight="1">
      <c r="B49" s="504" t="s">
        <v>296</v>
      </c>
      <c r="C49" s="505"/>
      <c r="D49" s="223">
        <f>D47-D44</f>
        <v>140976383</v>
      </c>
      <c r="E49" s="223">
        <f>E47-E44</f>
        <v>124885179</v>
      </c>
      <c r="F49" s="223">
        <f t="shared" si="1"/>
        <v>16091204</v>
      </c>
      <c r="G49" s="224">
        <f t="shared" si="2"/>
        <v>12.9</v>
      </c>
    </row>
    <row r="50" spans="2:7" s="211" customFormat="1" ht="14.25" customHeight="1">
      <c r="B50" s="211" t="s">
        <v>291</v>
      </c>
      <c r="D50" s="212"/>
      <c r="E50" s="212"/>
      <c r="F50" s="212"/>
      <c r="G50" s="234"/>
    </row>
    <row r="51" ht="9" customHeight="1"/>
  </sheetData>
  <sheetProtection/>
  <mergeCells count="35">
    <mergeCell ref="B16:C16"/>
    <mergeCell ref="B17:C17"/>
    <mergeCell ref="B18:C18"/>
    <mergeCell ref="B1:G1"/>
    <mergeCell ref="F2:G2"/>
    <mergeCell ref="B3:C3"/>
    <mergeCell ref="B4:B10"/>
    <mergeCell ref="B11:B14"/>
    <mergeCell ref="B15:C15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48:C48"/>
    <mergeCell ref="B29:C29"/>
    <mergeCell ref="B30:C30"/>
    <mergeCell ref="B31:C31"/>
    <mergeCell ref="B32:C32"/>
    <mergeCell ref="B33:C33"/>
    <mergeCell ref="B49:C49"/>
    <mergeCell ref="B44:C44"/>
    <mergeCell ref="B45:C45"/>
    <mergeCell ref="B46:C46"/>
    <mergeCell ref="B47:C47"/>
    <mergeCell ref="B34:C34"/>
    <mergeCell ref="B40:C40"/>
    <mergeCell ref="B41:C41"/>
    <mergeCell ref="B42:C42"/>
    <mergeCell ref="B43:C4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85" zoomScaleSheetLayoutView="85" workbookViewId="0" topLeftCell="A37">
      <selection activeCell="E48" sqref="E48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27" t="s">
        <v>389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</row>
    <row r="2" spans="1:13" ht="21" customHeight="1" thickBot="1">
      <c r="A2" s="237"/>
      <c r="B2" s="237"/>
      <c r="C2" s="237"/>
      <c r="D2" s="237"/>
      <c r="E2" s="237"/>
      <c r="F2" s="282"/>
      <c r="G2" s="281"/>
      <c r="H2" s="237"/>
      <c r="I2" s="237"/>
      <c r="J2" s="237"/>
      <c r="K2" s="237"/>
      <c r="L2" s="237"/>
      <c r="M2" s="282" t="s">
        <v>349</v>
      </c>
    </row>
    <row r="3" spans="1:13" ht="21" customHeight="1">
      <c r="A3" s="347"/>
      <c r="B3" s="348"/>
      <c r="C3" s="349" t="s">
        <v>369</v>
      </c>
      <c r="D3" s="350" t="s">
        <v>350</v>
      </c>
      <c r="E3" s="350" t="s">
        <v>351</v>
      </c>
      <c r="F3" s="351" t="s">
        <v>352</v>
      </c>
      <c r="G3" s="346"/>
      <c r="H3" s="352"/>
      <c r="I3" s="353"/>
      <c r="J3" s="349" t="s">
        <v>369</v>
      </c>
      <c r="K3" s="350" t="s">
        <v>350</v>
      </c>
      <c r="L3" s="350" t="s">
        <v>351</v>
      </c>
      <c r="M3" s="351" t="s">
        <v>353</v>
      </c>
    </row>
    <row r="4" spans="1:13" ht="21" customHeight="1">
      <c r="A4" s="529" t="s">
        <v>336</v>
      </c>
      <c r="B4" s="530"/>
      <c r="C4" s="354" t="s">
        <v>354</v>
      </c>
      <c r="D4" s="355" t="s">
        <v>354</v>
      </c>
      <c r="E4" s="355" t="s">
        <v>355</v>
      </c>
      <c r="F4" s="356" t="s">
        <v>356</v>
      </c>
      <c r="G4" s="346"/>
      <c r="H4" s="531" t="s">
        <v>336</v>
      </c>
      <c r="I4" s="532"/>
      <c r="J4" s="354" t="s">
        <v>354</v>
      </c>
      <c r="K4" s="355" t="s">
        <v>354</v>
      </c>
      <c r="L4" s="355" t="s">
        <v>87</v>
      </c>
      <c r="M4" s="356" t="s">
        <v>357</v>
      </c>
    </row>
    <row r="5" spans="1:13" ht="21" customHeight="1" thickBot="1">
      <c r="A5" s="357"/>
      <c r="B5" s="358"/>
      <c r="C5" s="359" t="s">
        <v>359</v>
      </c>
      <c r="D5" s="360" t="s">
        <v>360</v>
      </c>
      <c r="E5" s="360" t="s">
        <v>361</v>
      </c>
      <c r="F5" s="361" t="s">
        <v>362</v>
      </c>
      <c r="G5" s="346"/>
      <c r="H5" s="362"/>
      <c r="I5" s="363"/>
      <c r="J5" s="359" t="s">
        <v>359</v>
      </c>
      <c r="K5" s="360" t="s">
        <v>360</v>
      </c>
      <c r="L5" s="360" t="s">
        <v>89</v>
      </c>
      <c r="M5" s="361" t="s">
        <v>90</v>
      </c>
    </row>
    <row r="6" spans="1:13" ht="29.25" customHeight="1" thickBot="1">
      <c r="A6" s="295">
        <v>1</v>
      </c>
      <c r="B6" s="296" t="s">
        <v>342</v>
      </c>
      <c r="C6" s="299">
        <v>1789195</v>
      </c>
      <c r="D6" s="297">
        <v>1735559</v>
      </c>
      <c r="E6" s="334">
        <f>C6-D6</f>
        <v>53636</v>
      </c>
      <c r="F6" s="335">
        <f>IF(D6=0,IF(C6=0,"－　","皆増　"),IF(C6=0,"皆減　",ROUND(E6/D6*100,1)))</f>
        <v>3.1</v>
      </c>
      <c r="G6" s="290"/>
      <c r="H6" s="301">
        <v>41</v>
      </c>
      <c r="I6" s="302" t="s">
        <v>40</v>
      </c>
      <c r="J6" s="305">
        <v>102287</v>
      </c>
      <c r="K6" s="303">
        <v>123275</v>
      </c>
      <c r="L6" s="336">
        <f>J6-K6</f>
        <v>-20988</v>
      </c>
      <c r="M6" s="380">
        <f aca="true" t="shared" si="0" ref="M6:M30">IF(K6=0,IF(J6=0,"－　","皆増　"),IF(J6=0,"皆減　",ROUND(L6/K6*100,1)))</f>
        <v>-17</v>
      </c>
    </row>
    <row r="7" spans="1:13" ht="29.25" customHeight="1" thickBot="1" thickTop="1">
      <c r="A7" s="533" t="s">
        <v>343</v>
      </c>
      <c r="B7" s="534"/>
      <c r="C7" s="309">
        <f>C6</f>
        <v>1789195</v>
      </c>
      <c r="D7" s="307">
        <f>D6</f>
        <v>1735559</v>
      </c>
      <c r="E7" s="337">
        <f aca="true" t="shared" si="1" ref="E7:E45">C7-D7</f>
        <v>53636</v>
      </c>
      <c r="F7" s="338">
        <f aca="true" t="shared" si="2" ref="F7:F46">IF(D7=0,IF(C7=0,"－　","皆増　"),IF(C7=0,"皆減　",ROUND(E7/D7*100,1)))</f>
        <v>3.1</v>
      </c>
      <c r="G7" s="290"/>
      <c r="H7" s="311">
        <v>42</v>
      </c>
      <c r="I7" s="312" t="s">
        <v>43</v>
      </c>
      <c r="J7" s="315">
        <v>67668</v>
      </c>
      <c r="K7" s="313">
        <v>49037</v>
      </c>
      <c r="L7" s="339">
        <f aca="true" t="shared" si="3" ref="L7:L30">J7-K7</f>
        <v>18631</v>
      </c>
      <c r="M7" s="340">
        <f t="shared" si="0"/>
        <v>38</v>
      </c>
    </row>
    <row r="8" spans="1:13" ht="29.25" customHeight="1" thickTop="1">
      <c r="A8" s="317">
        <v>2</v>
      </c>
      <c r="B8" s="318" t="s">
        <v>2</v>
      </c>
      <c r="C8" s="315">
        <v>315757</v>
      </c>
      <c r="D8" s="313">
        <v>350410</v>
      </c>
      <c r="E8" s="339">
        <f t="shared" si="1"/>
        <v>-34653</v>
      </c>
      <c r="F8" s="340">
        <f t="shared" si="2"/>
        <v>-9.9</v>
      </c>
      <c r="G8" s="290"/>
      <c r="H8" s="311">
        <v>43</v>
      </c>
      <c r="I8" s="320" t="s">
        <v>44</v>
      </c>
      <c r="J8" s="315">
        <v>122132</v>
      </c>
      <c r="K8" s="313">
        <v>131992</v>
      </c>
      <c r="L8" s="339">
        <f t="shared" si="3"/>
        <v>-9860</v>
      </c>
      <c r="M8" s="340">
        <f t="shared" si="0"/>
        <v>-7.5</v>
      </c>
    </row>
    <row r="9" spans="1:13" ht="29.25" customHeight="1">
      <c r="A9" s="317">
        <v>3</v>
      </c>
      <c r="B9" s="321" t="s">
        <v>3</v>
      </c>
      <c r="C9" s="315">
        <v>751872</v>
      </c>
      <c r="D9" s="313">
        <v>781525</v>
      </c>
      <c r="E9" s="339">
        <f t="shared" si="1"/>
        <v>-29653</v>
      </c>
      <c r="F9" s="341">
        <f t="shared" si="2"/>
        <v>-3.8</v>
      </c>
      <c r="G9" s="290"/>
      <c r="H9" s="311">
        <v>44</v>
      </c>
      <c r="I9" s="312" t="s">
        <v>45</v>
      </c>
      <c r="J9" s="315">
        <v>102560</v>
      </c>
      <c r="K9" s="313">
        <v>119198</v>
      </c>
      <c r="L9" s="339">
        <f t="shared" si="3"/>
        <v>-16638</v>
      </c>
      <c r="M9" s="340">
        <f t="shared" si="0"/>
        <v>-14</v>
      </c>
    </row>
    <row r="10" spans="1:13" ht="29.25" customHeight="1">
      <c r="A10" s="317">
        <v>4</v>
      </c>
      <c r="B10" s="318" t="s">
        <v>4</v>
      </c>
      <c r="C10" s="315">
        <v>783373</v>
      </c>
      <c r="D10" s="313">
        <v>962995</v>
      </c>
      <c r="E10" s="339">
        <f t="shared" si="1"/>
        <v>-179622</v>
      </c>
      <c r="F10" s="340">
        <f t="shared" si="2"/>
        <v>-18.7</v>
      </c>
      <c r="G10" s="290"/>
      <c r="H10" s="311">
        <v>45</v>
      </c>
      <c r="I10" s="312" t="s">
        <v>46</v>
      </c>
      <c r="J10" s="315">
        <v>92180</v>
      </c>
      <c r="K10" s="313">
        <v>93791</v>
      </c>
      <c r="L10" s="339">
        <f t="shared" si="3"/>
        <v>-1611</v>
      </c>
      <c r="M10" s="340">
        <f t="shared" si="0"/>
        <v>-1.7</v>
      </c>
    </row>
    <row r="11" spans="1:13" ht="29.25" customHeight="1">
      <c r="A11" s="317">
        <v>5</v>
      </c>
      <c r="B11" s="318" t="s">
        <v>5</v>
      </c>
      <c r="C11" s="315">
        <v>558109</v>
      </c>
      <c r="D11" s="313">
        <v>539579</v>
      </c>
      <c r="E11" s="339">
        <f t="shared" si="1"/>
        <v>18530</v>
      </c>
      <c r="F11" s="340">
        <f t="shared" si="2"/>
        <v>3.4</v>
      </c>
      <c r="G11" s="290"/>
      <c r="H11" s="311">
        <v>46</v>
      </c>
      <c r="I11" s="312" t="s">
        <v>47</v>
      </c>
      <c r="J11" s="315">
        <v>118147</v>
      </c>
      <c r="K11" s="313">
        <v>107428</v>
      </c>
      <c r="L11" s="339">
        <f t="shared" si="3"/>
        <v>10719</v>
      </c>
      <c r="M11" s="340">
        <f t="shared" si="0"/>
        <v>10</v>
      </c>
    </row>
    <row r="12" spans="1:13" ht="29.25" customHeight="1">
      <c r="A12" s="317">
        <v>6</v>
      </c>
      <c r="B12" s="318" t="s">
        <v>6</v>
      </c>
      <c r="C12" s="315">
        <v>991745</v>
      </c>
      <c r="D12" s="313">
        <v>956628</v>
      </c>
      <c r="E12" s="339">
        <f t="shared" si="1"/>
        <v>35117</v>
      </c>
      <c r="F12" s="340">
        <f t="shared" si="2"/>
        <v>3.7</v>
      </c>
      <c r="G12" s="290"/>
      <c r="H12" s="311">
        <v>47</v>
      </c>
      <c r="I12" s="312" t="s">
        <v>48</v>
      </c>
      <c r="J12" s="315">
        <v>132624</v>
      </c>
      <c r="K12" s="313">
        <v>136087</v>
      </c>
      <c r="L12" s="339">
        <f t="shared" si="3"/>
        <v>-3463</v>
      </c>
      <c r="M12" s="340">
        <f t="shared" si="0"/>
        <v>-2.5</v>
      </c>
    </row>
    <row r="13" spans="1:13" ht="29.25" customHeight="1">
      <c r="A13" s="317">
        <v>7</v>
      </c>
      <c r="B13" s="318" t="s">
        <v>7</v>
      </c>
      <c r="C13" s="315">
        <v>252714</v>
      </c>
      <c r="D13" s="313">
        <v>229962</v>
      </c>
      <c r="E13" s="339">
        <f t="shared" si="1"/>
        <v>22752</v>
      </c>
      <c r="F13" s="340">
        <f t="shared" si="2"/>
        <v>9.9</v>
      </c>
      <c r="G13" s="290"/>
      <c r="H13" s="311">
        <v>48</v>
      </c>
      <c r="I13" s="312" t="s">
        <v>51</v>
      </c>
      <c r="J13" s="315">
        <v>106951</v>
      </c>
      <c r="K13" s="313">
        <v>126353</v>
      </c>
      <c r="L13" s="339">
        <f t="shared" si="3"/>
        <v>-19402</v>
      </c>
      <c r="M13" s="340">
        <f t="shared" si="0"/>
        <v>-15.4</v>
      </c>
    </row>
    <row r="14" spans="1:13" ht="29.25" customHeight="1">
      <c r="A14" s="317">
        <v>8</v>
      </c>
      <c r="B14" s="318" t="s">
        <v>8</v>
      </c>
      <c r="C14" s="315">
        <v>387421</v>
      </c>
      <c r="D14" s="313">
        <v>362704</v>
      </c>
      <c r="E14" s="339">
        <f t="shared" si="1"/>
        <v>24717</v>
      </c>
      <c r="F14" s="340">
        <f t="shared" si="2"/>
        <v>6.8</v>
      </c>
      <c r="G14" s="290"/>
      <c r="H14" s="311">
        <v>49</v>
      </c>
      <c r="I14" s="312" t="s">
        <v>52</v>
      </c>
      <c r="J14" s="315">
        <v>166065</v>
      </c>
      <c r="K14" s="313">
        <v>145556</v>
      </c>
      <c r="L14" s="339">
        <f t="shared" si="3"/>
        <v>20509</v>
      </c>
      <c r="M14" s="340">
        <f t="shared" si="0"/>
        <v>14.1</v>
      </c>
    </row>
    <row r="15" spans="1:13" ht="29.25" customHeight="1">
      <c r="A15" s="317">
        <v>9</v>
      </c>
      <c r="B15" s="318" t="s">
        <v>9</v>
      </c>
      <c r="C15" s="315">
        <v>884637</v>
      </c>
      <c r="D15" s="313">
        <v>895357</v>
      </c>
      <c r="E15" s="339">
        <f t="shared" si="1"/>
        <v>-10720</v>
      </c>
      <c r="F15" s="340">
        <f t="shared" si="2"/>
        <v>-1.2</v>
      </c>
      <c r="G15" s="290"/>
      <c r="H15" s="311">
        <v>50</v>
      </c>
      <c r="I15" s="312" t="s">
        <v>53</v>
      </c>
      <c r="J15" s="315">
        <v>109851</v>
      </c>
      <c r="K15" s="313">
        <v>106336</v>
      </c>
      <c r="L15" s="339">
        <f t="shared" si="3"/>
        <v>3515</v>
      </c>
      <c r="M15" s="340">
        <f t="shared" si="0"/>
        <v>3.3</v>
      </c>
    </row>
    <row r="16" spans="1:13" ht="29.25" customHeight="1">
      <c r="A16" s="317">
        <v>10</v>
      </c>
      <c r="B16" s="318" t="s">
        <v>10</v>
      </c>
      <c r="C16" s="315">
        <v>773791</v>
      </c>
      <c r="D16" s="313">
        <v>773484</v>
      </c>
      <c r="E16" s="339">
        <f t="shared" si="1"/>
        <v>307</v>
      </c>
      <c r="F16" s="340">
        <f t="shared" si="2"/>
        <v>0</v>
      </c>
      <c r="G16" s="290"/>
      <c r="H16" s="311">
        <v>51</v>
      </c>
      <c r="I16" s="312" t="s">
        <v>344</v>
      </c>
      <c r="J16" s="315">
        <v>180792</v>
      </c>
      <c r="K16" s="313">
        <v>179466</v>
      </c>
      <c r="L16" s="339">
        <f t="shared" si="3"/>
        <v>1326</v>
      </c>
      <c r="M16" s="340">
        <f t="shared" si="0"/>
        <v>0.7</v>
      </c>
    </row>
    <row r="17" spans="1:13" ht="29.25" customHeight="1">
      <c r="A17" s="317">
        <v>11</v>
      </c>
      <c r="B17" s="318" t="s">
        <v>11</v>
      </c>
      <c r="C17" s="315">
        <v>502361</v>
      </c>
      <c r="D17" s="313">
        <v>484768</v>
      </c>
      <c r="E17" s="339">
        <f t="shared" si="1"/>
        <v>17593</v>
      </c>
      <c r="F17" s="340">
        <f t="shared" si="2"/>
        <v>3.6</v>
      </c>
      <c r="G17" s="290"/>
      <c r="H17" s="311">
        <v>52</v>
      </c>
      <c r="I17" s="312" t="s">
        <v>54</v>
      </c>
      <c r="J17" s="315">
        <v>106879</v>
      </c>
      <c r="K17" s="313">
        <v>107787</v>
      </c>
      <c r="L17" s="339">
        <f t="shared" si="3"/>
        <v>-908</v>
      </c>
      <c r="M17" s="340">
        <f t="shared" si="0"/>
        <v>-0.8</v>
      </c>
    </row>
    <row r="18" spans="1:13" ht="29.25" customHeight="1">
      <c r="A18" s="317">
        <v>12</v>
      </c>
      <c r="B18" s="318" t="s">
        <v>12</v>
      </c>
      <c r="C18" s="315">
        <v>550624</v>
      </c>
      <c r="D18" s="313">
        <v>477288</v>
      </c>
      <c r="E18" s="339">
        <f t="shared" si="1"/>
        <v>73336</v>
      </c>
      <c r="F18" s="340">
        <f t="shared" si="2"/>
        <v>15.4</v>
      </c>
      <c r="G18" s="290"/>
      <c r="H18" s="311">
        <v>53</v>
      </c>
      <c r="I18" s="312" t="s">
        <v>55</v>
      </c>
      <c r="J18" s="315">
        <v>173382</v>
      </c>
      <c r="K18" s="313">
        <v>168880</v>
      </c>
      <c r="L18" s="339">
        <f t="shared" si="3"/>
        <v>4502</v>
      </c>
      <c r="M18" s="340">
        <f t="shared" si="0"/>
        <v>2.7</v>
      </c>
    </row>
    <row r="19" spans="1:13" ht="29.25" customHeight="1">
      <c r="A19" s="317">
        <v>13</v>
      </c>
      <c r="B19" s="318" t="s">
        <v>13</v>
      </c>
      <c r="C19" s="315">
        <v>251873</v>
      </c>
      <c r="D19" s="313">
        <v>250797</v>
      </c>
      <c r="E19" s="339">
        <f t="shared" si="1"/>
        <v>1076</v>
      </c>
      <c r="F19" s="340">
        <f t="shared" si="2"/>
        <v>0.4</v>
      </c>
      <c r="G19" s="290"/>
      <c r="H19" s="311">
        <v>54</v>
      </c>
      <c r="I19" s="312" t="s">
        <v>56</v>
      </c>
      <c r="J19" s="315">
        <v>115920</v>
      </c>
      <c r="K19" s="313">
        <v>131099</v>
      </c>
      <c r="L19" s="339">
        <f t="shared" si="3"/>
        <v>-15179</v>
      </c>
      <c r="M19" s="340">
        <f t="shared" si="0"/>
        <v>-11.6</v>
      </c>
    </row>
    <row r="20" spans="1:13" ht="29.25" customHeight="1">
      <c r="A20" s="317">
        <v>14</v>
      </c>
      <c r="B20" s="318" t="s">
        <v>14</v>
      </c>
      <c r="C20" s="315">
        <v>325843</v>
      </c>
      <c r="D20" s="313">
        <v>315574</v>
      </c>
      <c r="E20" s="339">
        <f t="shared" si="1"/>
        <v>10269</v>
      </c>
      <c r="F20" s="340">
        <f t="shared" si="2"/>
        <v>3.3</v>
      </c>
      <c r="G20" s="290"/>
      <c r="H20" s="311">
        <v>55</v>
      </c>
      <c r="I20" s="312" t="s">
        <v>57</v>
      </c>
      <c r="J20" s="315">
        <v>348220</v>
      </c>
      <c r="K20" s="313">
        <v>338627</v>
      </c>
      <c r="L20" s="339">
        <f t="shared" si="3"/>
        <v>9593</v>
      </c>
      <c r="M20" s="340">
        <f t="shared" si="0"/>
        <v>2.8</v>
      </c>
    </row>
    <row r="21" spans="1:13" ht="29.25" customHeight="1">
      <c r="A21" s="317">
        <v>15</v>
      </c>
      <c r="B21" s="318" t="s">
        <v>15</v>
      </c>
      <c r="C21" s="315">
        <v>425335</v>
      </c>
      <c r="D21" s="313">
        <v>408016</v>
      </c>
      <c r="E21" s="339">
        <f t="shared" si="1"/>
        <v>17319</v>
      </c>
      <c r="F21" s="340">
        <f t="shared" si="2"/>
        <v>4.2</v>
      </c>
      <c r="G21" s="290"/>
      <c r="H21" s="311">
        <v>56</v>
      </c>
      <c r="I21" s="312" t="s">
        <v>59</v>
      </c>
      <c r="J21" s="315">
        <v>141410</v>
      </c>
      <c r="K21" s="313">
        <v>136389</v>
      </c>
      <c r="L21" s="339">
        <f t="shared" si="3"/>
        <v>5021</v>
      </c>
      <c r="M21" s="340">
        <f t="shared" si="0"/>
        <v>3.7</v>
      </c>
    </row>
    <row r="22" spans="1:13" ht="29.25" customHeight="1">
      <c r="A22" s="317">
        <v>16</v>
      </c>
      <c r="B22" s="318" t="s">
        <v>16</v>
      </c>
      <c r="C22" s="315">
        <v>837671</v>
      </c>
      <c r="D22" s="313">
        <v>847083</v>
      </c>
      <c r="E22" s="339">
        <f t="shared" si="1"/>
        <v>-9412</v>
      </c>
      <c r="F22" s="340">
        <f t="shared" si="2"/>
        <v>-1.1</v>
      </c>
      <c r="G22" s="290"/>
      <c r="H22" s="311">
        <v>57</v>
      </c>
      <c r="I22" s="312" t="s">
        <v>60</v>
      </c>
      <c r="J22" s="315">
        <v>128383</v>
      </c>
      <c r="K22" s="313">
        <v>124149</v>
      </c>
      <c r="L22" s="339">
        <f t="shared" si="3"/>
        <v>4234</v>
      </c>
      <c r="M22" s="340">
        <f t="shared" si="0"/>
        <v>3.4</v>
      </c>
    </row>
    <row r="23" spans="1:13" ht="29.25" customHeight="1">
      <c r="A23" s="317">
        <v>17</v>
      </c>
      <c r="B23" s="318" t="s">
        <v>17</v>
      </c>
      <c r="C23" s="315">
        <v>381449</v>
      </c>
      <c r="D23" s="313">
        <v>372389</v>
      </c>
      <c r="E23" s="339">
        <f t="shared" si="1"/>
        <v>9060</v>
      </c>
      <c r="F23" s="340">
        <f t="shared" si="2"/>
        <v>2.4</v>
      </c>
      <c r="G23" s="290"/>
      <c r="H23" s="311">
        <v>58</v>
      </c>
      <c r="I23" s="312" t="s">
        <v>62</v>
      </c>
      <c r="J23" s="315">
        <v>180394</v>
      </c>
      <c r="K23" s="313">
        <v>193461</v>
      </c>
      <c r="L23" s="339">
        <f t="shared" si="3"/>
        <v>-13067</v>
      </c>
      <c r="M23" s="340">
        <f t="shared" si="0"/>
        <v>-6.8</v>
      </c>
    </row>
    <row r="24" spans="1:13" ht="29.25" customHeight="1">
      <c r="A24" s="317">
        <v>18</v>
      </c>
      <c r="B24" s="318" t="s">
        <v>18</v>
      </c>
      <c r="C24" s="315">
        <v>408320</v>
      </c>
      <c r="D24" s="313">
        <v>385812</v>
      </c>
      <c r="E24" s="339">
        <f t="shared" si="1"/>
        <v>22508</v>
      </c>
      <c r="F24" s="340">
        <f t="shared" si="2"/>
        <v>5.8</v>
      </c>
      <c r="G24" s="290"/>
      <c r="H24" s="311">
        <v>59</v>
      </c>
      <c r="I24" s="312" t="s">
        <v>64</v>
      </c>
      <c r="J24" s="315">
        <v>122108</v>
      </c>
      <c r="K24" s="313">
        <v>132168</v>
      </c>
      <c r="L24" s="339">
        <f t="shared" si="3"/>
        <v>-10060</v>
      </c>
      <c r="M24" s="340">
        <f t="shared" si="0"/>
        <v>-7.6</v>
      </c>
    </row>
    <row r="25" spans="1:13" ht="29.25" customHeight="1">
      <c r="A25" s="317">
        <v>19</v>
      </c>
      <c r="B25" s="318" t="s">
        <v>19</v>
      </c>
      <c r="C25" s="315">
        <v>372778</v>
      </c>
      <c r="D25" s="313">
        <v>358122</v>
      </c>
      <c r="E25" s="339">
        <f t="shared" si="1"/>
        <v>14656</v>
      </c>
      <c r="F25" s="340">
        <f t="shared" si="2"/>
        <v>4.1</v>
      </c>
      <c r="G25" s="290"/>
      <c r="H25" s="311">
        <v>60</v>
      </c>
      <c r="I25" s="312" t="s">
        <v>70</v>
      </c>
      <c r="J25" s="315">
        <v>148366</v>
      </c>
      <c r="K25" s="313">
        <v>145413</v>
      </c>
      <c r="L25" s="339">
        <f t="shared" si="3"/>
        <v>2953</v>
      </c>
      <c r="M25" s="340">
        <f t="shared" si="0"/>
        <v>2</v>
      </c>
    </row>
    <row r="26" spans="1:13" ht="29.25" customHeight="1">
      <c r="A26" s="317">
        <v>20</v>
      </c>
      <c r="B26" s="318" t="s">
        <v>20</v>
      </c>
      <c r="C26" s="315">
        <v>150037</v>
      </c>
      <c r="D26" s="313">
        <v>174701</v>
      </c>
      <c r="E26" s="339">
        <f t="shared" si="1"/>
        <v>-24664</v>
      </c>
      <c r="F26" s="340">
        <f t="shared" si="2"/>
        <v>-14.1</v>
      </c>
      <c r="G26" s="290"/>
      <c r="H26" s="311">
        <v>61</v>
      </c>
      <c r="I26" s="312" t="s">
        <v>75</v>
      </c>
      <c r="J26" s="315">
        <v>165446</v>
      </c>
      <c r="K26" s="313">
        <v>121174</v>
      </c>
      <c r="L26" s="339">
        <f t="shared" si="3"/>
        <v>44272</v>
      </c>
      <c r="M26" s="340">
        <f t="shared" si="0"/>
        <v>36.5</v>
      </c>
    </row>
    <row r="27" spans="1:13" ht="29.25" customHeight="1">
      <c r="A27" s="317">
        <v>21</v>
      </c>
      <c r="B27" s="318" t="s">
        <v>21</v>
      </c>
      <c r="C27" s="315">
        <v>85856</v>
      </c>
      <c r="D27" s="313">
        <v>62212</v>
      </c>
      <c r="E27" s="339">
        <f t="shared" si="1"/>
        <v>23644</v>
      </c>
      <c r="F27" s="340">
        <f t="shared" si="2"/>
        <v>38</v>
      </c>
      <c r="G27" s="290"/>
      <c r="H27" s="311">
        <v>62</v>
      </c>
      <c r="I27" s="312" t="s">
        <v>80</v>
      </c>
      <c r="J27" s="315">
        <v>141407</v>
      </c>
      <c r="K27" s="313">
        <v>138514</v>
      </c>
      <c r="L27" s="339">
        <f t="shared" si="3"/>
        <v>2893</v>
      </c>
      <c r="M27" s="340">
        <f t="shared" si="0"/>
        <v>2.1</v>
      </c>
    </row>
    <row r="28" spans="1:13" ht="29.25" customHeight="1" thickBot="1">
      <c r="A28" s="317">
        <v>22</v>
      </c>
      <c r="B28" s="318" t="s">
        <v>22</v>
      </c>
      <c r="C28" s="315">
        <v>270101</v>
      </c>
      <c r="D28" s="313">
        <v>263726</v>
      </c>
      <c r="E28" s="339">
        <f t="shared" si="1"/>
        <v>6375</v>
      </c>
      <c r="F28" s="340">
        <f t="shared" si="2"/>
        <v>2.4</v>
      </c>
      <c r="G28" s="290"/>
      <c r="H28" s="319">
        <v>63</v>
      </c>
      <c r="I28" s="312" t="s">
        <v>81</v>
      </c>
      <c r="J28" s="315">
        <v>111323</v>
      </c>
      <c r="K28" s="313">
        <v>99708</v>
      </c>
      <c r="L28" s="339">
        <f t="shared" si="3"/>
        <v>11615</v>
      </c>
      <c r="M28" s="340">
        <f t="shared" si="0"/>
        <v>11.6</v>
      </c>
    </row>
    <row r="29" spans="1:13" ht="29.25" customHeight="1" thickBot="1" thickTop="1">
      <c r="A29" s="317">
        <v>23</v>
      </c>
      <c r="B29" s="318" t="s">
        <v>23</v>
      </c>
      <c r="C29" s="315">
        <v>174554</v>
      </c>
      <c r="D29" s="313">
        <v>155871</v>
      </c>
      <c r="E29" s="339">
        <f t="shared" si="1"/>
        <v>18683</v>
      </c>
      <c r="F29" s="340">
        <f t="shared" si="2"/>
        <v>12</v>
      </c>
      <c r="G29" s="290"/>
      <c r="H29" s="535" t="s">
        <v>345</v>
      </c>
      <c r="I29" s="536"/>
      <c r="J29" s="309">
        <f>SUM(J6:J28)</f>
        <v>3184495</v>
      </c>
      <c r="K29" s="307">
        <f>SUM(K6:K28)</f>
        <v>3155888</v>
      </c>
      <c r="L29" s="337">
        <f>J29-K29</f>
        <v>28607</v>
      </c>
      <c r="M29" s="338">
        <f t="shared" si="0"/>
        <v>0.9</v>
      </c>
    </row>
    <row r="30" spans="1:13" ht="29.25" customHeight="1" thickBot="1" thickTop="1">
      <c r="A30" s="317">
        <v>24</v>
      </c>
      <c r="B30" s="318" t="s">
        <v>24</v>
      </c>
      <c r="C30" s="315">
        <v>351926</v>
      </c>
      <c r="D30" s="313">
        <v>364857</v>
      </c>
      <c r="E30" s="339">
        <f t="shared" si="1"/>
        <v>-12931</v>
      </c>
      <c r="F30" s="340">
        <f t="shared" si="2"/>
        <v>-3.5</v>
      </c>
      <c r="G30" s="290"/>
      <c r="H30" s="537" t="s">
        <v>358</v>
      </c>
      <c r="I30" s="538"/>
      <c r="J30" s="322">
        <f>J29+C47+C7</f>
        <v>20845893</v>
      </c>
      <c r="K30" s="322">
        <f>K29+D47+D7</f>
        <v>20444129</v>
      </c>
      <c r="L30" s="342">
        <f t="shared" si="3"/>
        <v>401764</v>
      </c>
      <c r="M30" s="343">
        <f t="shared" si="0"/>
        <v>2</v>
      </c>
    </row>
    <row r="31" spans="1:13" ht="29.25" customHeight="1">
      <c r="A31" s="317">
        <v>25</v>
      </c>
      <c r="B31" s="318" t="s">
        <v>25</v>
      </c>
      <c r="C31" s="315">
        <v>166394</v>
      </c>
      <c r="D31" s="313">
        <v>174528</v>
      </c>
      <c r="E31" s="339">
        <f t="shared" si="1"/>
        <v>-8134</v>
      </c>
      <c r="F31" s="340">
        <f t="shared" si="2"/>
        <v>-4.7</v>
      </c>
      <c r="G31" s="290"/>
      <c r="H31" s="325"/>
      <c r="I31" s="325"/>
      <c r="J31" s="299"/>
      <c r="K31" s="299"/>
      <c r="L31" s="299"/>
      <c r="M31" s="344"/>
    </row>
    <row r="32" spans="1:13" ht="29.25" customHeight="1">
      <c r="A32" s="317">
        <v>26</v>
      </c>
      <c r="B32" s="318" t="s">
        <v>26</v>
      </c>
      <c r="C32" s="315">
        <v>307001</v>
      </c>
      <c r="D32" s="313">
        <v>316415</v>
      </c>
      <c r="E32" s="339">
        <f t="shared" si="1"/>
        <v>-9414</v>
      </c>
      <c r="F32" s="340">
        <f t="shared" si="2"/>
        <v>-3</v>
      </c>
      <c r="G32" s="290"/>
      <c r="H32" s="326" t="s">
        <v>363</v>
      </c>
      <c r="I32" s="327" t="s">
        <v>372</v>
      </c>
      <c r="J32" s="327"/>
      <c r="K32" s="327"/>
      <c r="L32" s="327"/>
      <c r="M32" s="327"/>
    </row>
    <row r="33" spans="1:13" ht="29.25" customHeight="1">
      <c r="A33" s="317">
        <v>27</v>
      </c>
      <c r="B33" s="318" t="s">
        <v>27</v>
      </c>
      <c r="C33" s="315">
        <v>240948</v>
      </c>
      <c r="D33" s="313">
        <v>227192</v>
      </c>
      <c r="E33" s="339">
        <f t="shared" si="1"/>
        <v>13756</v>
      </c>
      <c r="F33" s="340">
        <f t="shared" si="2"/>
        <v>6.1</v>
      </c>
      <c r="G33" s="290"/>
      <c r="H33" s="364"/>
      <c r="I33" s="327"/>
      <c r="J33" s="327"/>
      <c r="K33" s="327"/>
      <c r="L33" s="327"/>
      <c r="M33" s="327"/>
    </row>
    <row r="34" spans="1:13" ht="29.25" customHeight="1">
      <c r="A34" s="317">
        <v>28</v>
      </c>
      <c r="B34" s="318" t="s">
        <v>28</v>
      </c>
      <c r="C34" s="315">
        <v>875743</v>
      </c>
      <c r="D34" s="313">
        <v>888578</v>
      </c>
      <c r="E34" s="339">
        <f t="shared" si="1"/>
        <v>-12835</v>
      </c>
      <c r="F34" s="340">
        <f t="shared" si="2"/>
        <v>-1.4</v>
      </c>
      <c r="G34" s="290"/>
      <c r="H34" s="364"/>
      <c r="I34" s="327"/>
      <c r="J34" s="327"/>
      <c r="K34" s="327"/>
      <c r="L34" s="327"/>
      <c r="M34" s="327"/>
    </row>
    <row r="35" spans="1:13" ht="29.25" customHeight="1">
      <c r="A35" s="317">
        <v>29</v>
      </c>
      <c r="B35" s="318" t="s">
        <v>29</v>
      </c>
      <c r="C35" s="315">
        <v>243044</v>
      </c>
      <c r="D35" s="313">
        <v>233021</v>
      </c>
      <c r="E35" s="339">
        <f t="shared" si="1"/>
        <v>10023</v>
      </c>
      <c r="F35" s="340">
        <f t="shared" si="2"/>
        <v>4.3</v>
      </c>
      <c r="G35" s="290"/>
      <c r="H35" s="327"/>
      <c r="I35" s="327"/>
      <c r="J35" s="327"/>
      <c r="K35" s="327"/>
      <c r="L35" s="327"/>
      <c r="M35" s="327"/>
    </row>
    <row r="36" spans="1:13" ht="29.25" customHeight="1">
      <c r="A36" s="317">
        <v>30</v>
      </c>
      <c r="B36" s="318" t="s">
        <v>30</v>
      </c>
      <c r="C36" s="315">
        <v>145443</v>
      </c>
      <c r="D36" s="313">
        <v>144675</v>
      </c>
      <c r="E36" s="339">
        <f t="shared" si="1"/>
        <v>768</v>
      </c>
      <c r="F36" s="340">
        <f t="shared" si="2"/>
        <v>0.5</v>
      </c>
      <c r="G36" s="290"/>
      <c r="H36" s="327"/>
      <c r="I36" s="327"/>
      <c r="J36" s="327"/>
      <c r="K36" s="327"/>
      <c r="L36" s="327"/>
      <c r="M36" s="327"/>
    </row>
    <row r="37" spans="1:13" ht="29.25" customHeight="1">
      <c r="A37" s="317">
        <v>31</v>
      </c>
      <c r="B37" s="318" t="s">
        <v>31</v>
      </c>
      <c r="C37" s="315">
        <v>277311</v>
      </c>
      <c r="D37" s="313">
        <v>276087</v>
      </c>
      <c r="E37" s="339">
        <f t="shared" si="1"/>
        <v>1224</v>
      </c>
      <c r="F37" s="340">
        <f t="shared" si="2"/>
        <v>0.4</v>
      </c>
      <c r="G37" s="290"/>
      <c r="H37" s="327"/>
      <c r="I37" s="327"/>
      <c r="J37" s="327"/>
      <c r="K37" s="327"/>
      <c r="L37" s="327"/>
      <c r="M37" s="327"/>
    </row>
    <row r="38" spans="1:13" ht="29.25" customHeight="1">
      <c r="A38" s="317">
        <v>32</v>
      </c>
      <c r="B38" s="318" t="s">
        <v>33</v>
      </c>
      <c r="C38" s="315">
        <v>290966</v>
      </c>
      <c r="D38" s="313">
        <v>248254</v>
      </c>
      <c r="E38" s="339">
        <f t="shared" si="1"/>
        <v>42712</v>
      </c>
      <c r="F38" s="340">
        <f t="shared" si="2"/>
        <v>17.2</v>
      </c>
      <c r="G38" s="290"/>
      <c r="H38" s="327"/>
      <c r="I38" s="327"/>
      <c r="J38" s="327"/>
      <c r="K38" s="327"/>
      <c r="L38" s="327"/>
      <c r="M38" s="327"/>
    </row>
    <row r="39" spans="1:13" ht="29.25" customHeight="1">
      <c r="A39" s="317">
        <v>33</v>
      </c>
      <c r="B39" s="318" t="s">
        <v>34</v>
      </c>
      <c r="C39" s="315">
        <v>236478</v>
      </c>
      <c r="D39" s="313">
        <v>235009</v>
      </c>
      <c r="E39" s="339">
        <f t="shared" si="1"/>
        <v>1469</v>
      </c>
      <c r="F39" s="340">
        <f t="shared" si="2"/>
        <v>0.6</v>
      </c>
      <c r="G39" s="290"/>
      <c r="H39" s="327"/>
      <c r="I39" s="327"/>
      <c r="J39" s="327"/>
      <c r="K39" s="327"/>
      <c r="L39" s="327"/>
      <c r="M39" s="327"/>
    </row>
    <row r="40" spans="1:13" ht="29.25" customHeight="1">
      <c r="A40" s="317">
        <v>34</v>
      </c>
      <c r="B40" s="318" t="s">
        <v>35</v>
      </c>
      <c r="C40" s="315">
        <v>405279</v>
      </c>
      <c r="D40" s="313">
        <v>383497</v>
      </c>
      <c r="E40" s="339">
        <f t="shared" si="1"/>
        <v>21782</v>
      </c>
      <c r="F40" s="340">
        <f t="shared" si="2"/>
        <v>5.7</v>
      </c>
      <c r="G40" s="290"/>
      <c r="H40" s="327"/>
      <c r="I40" s="327"/>
      <c r="J40" s="327"/>
      <c r="K40" s="327"/>
      <c r="L40" s="327"/>
      <c r="M40" s="327"/>
    </row>
    <row r="41" spans="1:13" ht="29.25" customHeight="1">
      <c r="A41" s="317">
        <v>35</v>
      </c>
      <c r="B41" s="318" t="s">
        <v>36</v>
      </c>
      <c r="C41" s="315">
        <v>274210</v>
      </c>
      <c r="D41" s="313">
        <v>279974</v>
      </c>
      <c r="E41" s="339">
        <f t="shared" si="1"/>
        <v>-5764</v>
      </c>
      <c r="F41" s="340">
        <f t="shared" si="2"/>
        <v>-2.1</v>
      </c>
      <c r="G41" s="290"/>
      <c r="H41" s="327"/>
      <c r="I41" s="327"/>
      <c r="J41" s="327"/>
      <c r="K41" s="327"/>
      <c r="L41" s="327"/>
      <c r="M41" s="327"/>
    </row>
    <row r="42" spans="1:13" ht="29.25" customHeight="1">
      <c r="A42" s="317">
        <v>36</v>
      </c>
      <c r="B42" s="318" t="s">
        <v>93</v>
      </c>
      <c r="C42" s="315">
        <v>413528</v>
      </c>
      <c r="D42" s="313">
        <v>350167</v>
      </c>
      <c r="E42" s="339">
        <f t="shared" si="1"/>
        <v>63361</v>
      </c>
      <c r="F42" s="340">
        <f t="shared" si="2"/>
        <v>18.1</v>
      </c>
      <c r="G42" s="290"/>
      <c r="H42" s="327"/>
      <c r="I42" s="327"/>
      <c r="J42" s="327"/>
      <c r="K42" s="327"/>
      <c r="L42" s="327"/>
      <c r="M42" s="327"/>
    </row>
    <row r="43" spans="1:13" ht="29.25" customHeight="1">
      <c r="A43" s="317">
        <v>37</v>
      </c>
      <c r="B43" s="318" t="s">
        <v>37</v>
      </c>
      <c r="C43" s="315">
        <v>269445</v>
      </c>
      <c r="D43" s="313">
        <v>254522</v>
      </c>
      <c r="E43" s="339">
        <f t="shared" si="1"/>
        <v>14923</v>
      </c>
      <c r="F43" s="340">
        <f t="shared" si="2"/>
        <v>5.9</v>
      </c>
      <c r="G43" s="290"/>
      <c r="H43" s="327"/>
      <c r="I43" s="327"/>
      <c r="J43" s="327"/>
      <c r="K43" s="327"/>
      <c r="L43" s="327"/>
      <c r="M43" s="327"/>
    </row>
    <row r="44" spans="1:13" ht="29.25" customHeight="1">
      <c r="A44" s="317">
        <v>38</v>
      </c>
      <c r="B44" s="296" t="s">
        <v>38</v>
      </c>
      <c r="C44" s="299">
        <v>227977</v>
      </c>
      <c r="D44" s="297">
        <v>222720</v>
      </c>
      <c r="E44" s="334">
        <f t="shared" si="1"/>
        <v>5257</v>
      </c>
      <c r="F44" s="335">
        <f t="shared" si="2"/>
        <v>2.4</v>
      </c>
      <c r="G44" s="290"/>
      <c r="H44" s="327"/>
      <c r="I44" s="327"/>
      <c r="J44" s="327"/>
      <c r="K44" s="327"/>
      <c r="L44" s="327"/>
      <c r="M44" s="327"/>
    </row>
    <row r="45" spans="1:13" ht="29.25" customHeight="1">
      <c r="A45" s="317">
        <v>39</v>
      </c>
      <c r="B45" s="368" t="s">
        <v>347</v>
      </c>
      <c r="C45" s="371">
        <v>418948</v>
      </c>
      <c r="D45" s="369">
        <v>408459</v>
      </c>
      <c r="E45" s="381">
        <f t="shared" si="1"/>
        <v>10489</v>
      </c>
      <c r="F45" s="382">
        <f t="shared" si="2"/>
        <v>2.6</v>
      </c>
      <c r="G45" s="290"/>
      <c r="H45" s="327"/>
      <c r="I45" s="327"/>
      <c r="J45" s="327"/>
      <c r="K45" s="327"/>
      <c r="L45" s="327"/>
      <c r="M45" s="327"/>
    </row>
    <row r="46" spans="1:13" ht="29.25" customHeight="1" thickBot="1">
      <c r="A46" s="383">
        <v>40</v>
      </c>
      <c r="B46" s="384" t="s">
        <v>375</v>
      </c>
      <c r="C46" s="385">
        <v>291341</v>
      </c>
      <c r="D46" s="386">
        <v>135724</v>
      </c>
      <c r="E46" s="387">
        <f>C46-D46</f>
        <v>155617</v>
      </c>
      <c r="F46" s="388">
        <f t="shared" si="2"/>
        <v>114.7</v>
      </c>
      <c r="G46" s="290"/>
      <c r="J46" s="327"/>
      <c r="K46" s="327"/>
      <c r="L46" s="327"/>
      <c r="M46" s="327"/>
    </row>
    <row r="47" spans="1:13" ht="29.25" customHeight="1" thickBot="1" thickTop="1">
      <c r="A47" s="525" t="s">
        <v>348</v>
      </c>
      <c r="B47" s="526"/>
      <c r="C47" s="393">
        <f>SUM(C8:C46)</f>
        <v>15872203</v>
      </c>
      <c r="D47" s="390">
        <f>SUM(D8:D46)</f>
        <v>15552682</v>
      </c>
      <c r="E47" s="394">
        <f>C47-D47</f>
        <v>319521</v>
      </c>
      <c r="F47" s="345">
        <f>IF(D47=0,IF(C47=0,"－　","皆増　"),IF(C47=0,"皆減　",ROUND(E47/D47*100,1)))</f>
        <v>2.1</v>
      </c>
      <c r="J47" s="327"/>
      <c r="K47" s="327"/>
      <c r="L47" s="327"/>
      <c r="M47" s="327"/>
    </row>
    <row r="48" spans="3:13" ht="21" customHeight="1">
      <c r="C48" s="333"/>
      <c r="D48" s="333"/>
      <c r="E48" s="333"/>
      <c r="F48" s="333"/>
      <c r="J48" s="327"/>
      <c r="K48" s="327"/>
      <c r="L48" s="327"/>
      <c r="M48" s="327"/>
    </row>
    <row r="49" spans="10:13" ht="21" customHeight="1">
      <c r="J49" s="327"/>
      <c r="K49" s="327"/>
      <c r="L49" s="327"/>
      <c r="M49" s="327"/>
    </row>
    <row r="50" spans="10:13" ht="21" customHeight="1">
      <c r="J50" s="327"/>
      <c r="K50" s="327"/>
      <c r="L50" s="327"/>
      <c r="M50" s="327"/>
    </row>
    <row r="51" spans="10:13" ht="21" customHeight="1">
      <c r="J51" s="327"/>
      <c r="K51" s="327"/>
      <c r="L51" s="327"/>
      <c r="M51" s="327"/>
    </row>
    <row r="52" spans="10:13" ht="21" customHeight="1">
      <c r="J52" s="327"/>
      <c r="K52" s="327"/>
      <c r="L52" s="327"/>
      <c r="M52" s="327"/>
    </row>
    <row r="53" spans="10:13" ht="21" customHeight="1">
      <c r="J53" s="327"/>
      <c r="K53" s="327"/>
      <c r="L53" s="327"/>
      <c r="M53" s="327"/>
    </row>
    <row r="54" spans="10:13" ht="21" customHeight="1">
      <c r="J54" s="327"/>
      <c r="K54" s="327"/>
      <c r="L54" s="327"/>
      <c r="M54" s="327"/>
    </row>
    <row r="55" spans="10:13" ht="21" customHeight="1">
      <c r="J55" s="327"/>
      <c r="K55" s="327"/>
      <c r="L55" s="327"/>
      <c r="M55" s="327"/>
    </row>
    <row r="56" spans="10:13" ht="21" customHeight="1">
      <c r="J56" s="327"/>
      <c r="K56" s="327"/>
      <c r="L56" s="327"/>
      <c r="M56" s="327"/>
    </row>
    <row r="57" spans="10:13" ht="21" customHeight="1">
      <c r="J57" s="327"/>
      <c r="K57" s="327"/>
      <c r="L57" s="327"/>
      <c r="M57" s="327"/>
    </row>
    <row r="58" spans="10:13" ht="21" customHeight="1">
      <c r="J58" s="327"/>
      <c r="K58" s="327"/>
      <c r="L58" s="327"/>
      <c r="M58" s="327"/>
    </row>
    <row r="59" spans="10:13" ht="21" customHeight="1">
      <c r="J59" s="327"/>
      <c r="K59" s="327"/>
      <c r="L59" s="327"/>
      <c r="M59" s="327"/>
    </row>
    <row r="60" spans="10:13" ht="21" customHeight="1">
      <c r="J60" s="327"/>
      <c r="K60" s="327"/>
      <c r="L60" s="327"/>
      <c r="M60" s="327"/>
    </row>
    <row r="61" spans="10:13" ht="21" customHeight="1">
      <c r="J61" s="327"/>
      <c r="K61" s="327"/>
      <c r="L61" s="327"/>
      <c r="M61" s="327"/>
    </row>
    <row r="62" spans="10:13" ht="21" customHeight="1">
      <c r="J62" s="327"/>
      <c r="K62" s="327"/>
      <c r="L62" s="327"/>
      <c r="M62" s="327"/>
    </row>
    <row r="63" spans="10:13" ht="21" customHeight="1">
      <c r="J63" s="327"/>
      <c r="K63" s="327"/>
      <c r="L63" s="327"/>
      <c r="M63" s="327"/>
    </row>
    <row r="64" spans="10:13" ht="21" customHeight="1">
      <c r="J64" s="327"/>
      <c r="K64" s="327"/>
      <c r="L64" s="327"/>
      <c r="M64" s="327"/>
    </row>
    <row r="65" spans="10:13" ht="21" customHeight="1">
      <c r="J65" s="327"/>
      <c r="K65" s="327"/>
      <c r="L65" s="327"/>
      <c r="M65" s="327"/>
    </row>
    <row r="66" spans="10:13" ht="21" customHeight="1">
      <c r="J66" s="327"/>
      <c r="K66" s="327"/>
      <c r="L66" s="327"/>
      <c r="M66" s="327"/>
    </row>
    <row r="67" spans="10:13" ht="21" customHeight="1">
      <c r="J67" s="327"/>
      <c r="K67" s="327"/>
      <c r="L67" s="327"/>
      <c r="M67" s="327"/>
    </row>
    <row r="68" spans="10:13" ht="21" customHeight="1">
      <c r="J68" s="327"/>
      <c r="K68" s="327"/>
      <c r="L68" s="327"/>
      <c r="M68" s="327"/>
    </row>
    <row r="69" spans="10:13" ht="21" customHeight="1">
      <c r="J69" s="327"/>
      <c r="K69" s="327"/>
      <c r="L69" s="327"/>
      <c r="M69" s="327"/>
    </row>
    <row r="70" spans="10:13" ht="21" customHeight="1">
      <c r="J70" s="327"/>
      <c r="K70" s="327"/>
      <c r="L70" s="327"/>
      <c r="M70" s="327"/>
    </row>
    <row r="71" spans="10:13" ht="21" customHeight="1">
      <c r="J71" s="327"/>
      <c r="K71" s="327"/>
      <c r="L71" s="327"/>
      <c r="M71" s="327"/>
    </row>
    <row r="72" spans="10:13" ht="21" customHeight="1">
      <c r="J72" s="327"/>
      <c r="K72" s="327"/>
      <c r="L72" s="327"/>
      <c r="M72" s="327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8" useFirstPageNumber="1" fitToHeight="1" fitToWidth="1" horizontalDpi="600" verticalDpi="600" orientation="portrait" paperSize="9" scale="60" r:id="rId1"/>
  <headerFooter>
    <oddFooter>&amp;C&amp;"ＭＳ ゴシック,標準"&amp;16&amp;P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庶務係長</dc:creator>
  <cp:keywords/>
  <dc:description/>
  <cp:lastModifiedBy>埼玉県</cp:lastModifiedBy>
  <cp:lastPrinted>2014-03-06T01:47:09Z</cp:lastPrinted>
  <dcterms:created xsi:type="dcterms:W3CDTF">1999-04-02T06:42:12Z</dcterms:created>
  <dcterms:modified xsi:type="dcterms:W3CDTF">2014-03-06T01:48:48Z</dcterms:modified>
  <cp:category/>
  <cp:version/>
  <cp:contentType/>
  <cp:contentStatus/>
</cp:coreProperties>
</file>