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CW102" i="11"/>
  <c r="CR102" i="11"/>
  <c r="AU88" i="11"/>
  <c r="AP88" i="11"/>
  <c r="AF88" i="11"/>
  <c r="AU63" i="1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c r="AM35" i="9" s="1"/>
  <c r="U34" i="9"/>
  <c r="U35" i="9" s="1"/>
  <c r="U36" i="9" s="1"/>
  <c r="U37" i="9" s="1"/>
  <c r="BE34" i="9"/>
</calcChain>
</file>

<file path=xl/sharedStrings.xml><?xml version="1.0" encoding="utf-8"?>
<sst xmlns="http://schemas.openxmlformats.org/spreadsheetml/2006/main" count="947" uniqueCount="554">
  <si>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</si>
  <si>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</si>
  <si>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</si>
  <si>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</si>
  <si>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</si>
  <si>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</si>
  <si>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</si>
  <si>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</si>
  <si>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</si>
  <si>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</si>
  <si>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</si>
  <si>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</si>
  <si>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</si>
  <si>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</si>
  <si>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</si>
  <si>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</si>
  <si>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</si>
  <si>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</si>
  <si>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</si>
  <si>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</si>
  <si>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</si>
  <si>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</si>
  <si>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</si>
  <si>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</si>
  <si>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</si>
  <si>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</si>
  <si>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</si>
  <si>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</si>
  <si>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</si>
  <si>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</si>
  <si>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</si>
  <si>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</si>
  <si>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</si>
  <si>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</si>
  <si>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</si>
  <si>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</si>
  <si>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</si>
  <si>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</si>
  <si>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</si>
  <si>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</si>
  <si>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</si>
  <si>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</si>
  <si>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</si>
  <si>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</si>
  <si>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</si>
  <si>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</si>
  <si>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</si>
  <si>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</si>
  <si>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</si>
  <si>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</si>
  <si>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</si>
  <si>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</si>
  <si>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</si>
  <si>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</si>
  <si>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</si>
  <si>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</si>
  <si>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</si>
  <si>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</si>
  <si>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</si>
  <si>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</si>
  <si>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</si>
  <si>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</si>
  <si>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</si>
  <si>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</si>
  <si>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</si>
  <si>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</si>
  <si>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</si>
  <si>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</si>
  <si>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</si>
  <si>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</si>
  <si>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</si>
  <si>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</si>
  <si>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</si>
  <si>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</si>
  <si>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</si>
  <si>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</si>
  <si>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</si>
  <si>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</si>
  <si>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</si>
  <si>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</si>
  <si>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</si>
  <si>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</si>
  <si>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</si>
  <si>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</si>
  <si>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</si>
  <si>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</si>
  <si>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</si>
  <si>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</si>
  <si>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</si>
  <si>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</si>
  <si>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</si>
  <si>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</si>
  <si>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</si>
  <si>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</si>
  <si>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</si>
  <si>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</si>
  <si>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</si>
  <si>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</si>
  <si>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</si>
  <si>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</si>
  <si>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</si>
  <si>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</si>
  <si>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</si>
  <si>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</si>
  <si>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</si>
  <si>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</si>
  <si>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</si>
  <si>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</si>
  <si>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</si>
  <si>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</si>
  <si>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</si>
  <si>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</si>
  <si>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</si>
  <si>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</si>
  <si>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</si>
  <si>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</si>
  <si>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</si>
  <si>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</si>
  <si>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</si>
  <si>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</si>
  <si>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</si>
  <si>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</si>
  <si>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</si>
  <si>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</si>
  <si>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</si>
  <si>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</si>
  <si>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</si>
  <si>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</si>
  <si>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</si>
  <si>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</si>
  <si>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</si>
  <si>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</si>
  <si>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</si>
  <si>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</si>
  <si>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</si>
  <si>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</si>
  <si>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</si>
  <si>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</si>
  <si>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</si>
  <si>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</si>
  <si>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</si>
  <si>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</si>
  <si>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</si>
  <si>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</si>
  <si>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</si>
  <si>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</si>
  <si>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</si>
  <si>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</si>
  <si>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</si>
  <si>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</si>
  <si>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</si>
  <si>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</si>
  <si>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</si>
  <si>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</si>
  <si>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</si>
  <si>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</si>
  <si>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</si>
  <si>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</si>
  <si>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</si>
  <si>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</si>
  <si>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</si>
  <si>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</si>
  <si>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</si>
  <si>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</si>
  <si>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</si>
  <si>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</si>
  <si>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</si>
  <si>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</si>
  <si>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</si>
  <si>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</si>
  <si>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</si>
  <si>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</si>
  <si>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</si>
  <si>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</si>
  <si>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</si>
  <si>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</si>
  <si>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</si>
  <si>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</si>
  <si>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</si>
  <si>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</si>
  <si>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</si>
  <si>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</si>
  <si>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</si>
  <si>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</si>
  <si>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</si>
  <si>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</si>
  <si>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</si>
  <si>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</si>
  <si>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</si>
  <si>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</si>
  <si>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</si>
  <si>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</si>
  <si>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</si>
  <si>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</si>
  <si>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</si>
  <si>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埼玉県川越市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</si>
  <si>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</si>
  <si>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</si>
  <si>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</si>
  <si>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</si>
  <si>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</si>
  <si>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</si>
  <si>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</si>
  <si>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</si>
  <si>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</si>
  <si>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</si>
  <si>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</si>
  <si>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</si>
  <si>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</si>
  <si>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</si>
  <si>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</si>
  <si>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</si>
  <si>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</si>
  <si>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</si>
  <si>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</si>
  <si>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</si>
  <si>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</si>
  <si>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</si>
  <si>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</si>
  <si>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</si>
  <si>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</si>
  <si>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</si>
  <si>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</si>
  <si>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</si>
  <si>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</si>
  <si>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</si>
  <si>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</si>
  <si>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</si>
  <si>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</si>
  <si>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</si>
  <si>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</si>
  <si>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</si>
  <si>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</si>
  <si>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</si>
  <si>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</si>
  <si>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</si>
  <si>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</si>
  <si>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</si>
  <si>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</si>
  <si>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</si>
  <si>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</si>
  <si>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</si>
  <si>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</si>
  <si>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</si>
  <si>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</si>
  <si>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</si>
  <si>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</si>
  <si>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</si>
  <si>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</si>
  <si>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</si>
  <si>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</si>
  <si>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</si>
  <si>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</si>
  <si>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</si>
  <si>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</si>
  <si>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</si>
  <si>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</si>
  <si>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</si>
  <si>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</si>
  <si>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</si>
  <si>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</si>
  <si>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</si>
  <si>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</si>
  <si>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</si>
  <si>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</si>
  <si>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</si>
  <si>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</si>
  <si>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</si>
  <si>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</si>
  <si>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</si>
  <si>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</si>
  <si>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</si>
  <si>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</si>
  <si>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</si>
  <si>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</si>
  <si>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</si>
  <si>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</si>
  <si>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</si>
  <si>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</si>
  <si>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</si>
  <si>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</si>
  <si>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</si>
  <si>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</si>
  <si>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</si>
  <si>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</si>
  <si>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</si>
  <si>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</si>
  <si>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</si>
  <si>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</si>
  <si>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</si>
  <si>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</si>
  <si>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</si>
  <si>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</si>
  <si>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</si>
  <si>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</si>
  <si>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</si>
  <si>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</si>
  <si>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</si>
  <si>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</si>
  <si>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</si>
  <si>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</si>
  <si>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</si>
  <si>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</si>
  <si>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</si>
  <si>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</si>
  <si>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</si>
  <si>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</si>
  <si>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</si>
  <si>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</si>
  <si>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</si>
  <si>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</si>
  <si>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</si>
  <si>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</si>
  <si>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</si>
  <si>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</si>
  <si>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</si>
  <si>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</si>
  <si>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</si>
  <si>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</si>
  <si>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</si>
  <si>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</si>
  <si>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</si>
  <si>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</si>
  <si>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</si>
  <si>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</si>
  <si>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</si>
  <si>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</si>
  <si>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</si>
  <si>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</si>
  <si>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</si>
  <si>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</si>
  <si>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</si>
  <si>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</si>
  <si>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</si>
  <si>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</si>
  <si>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</si>
  <si>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</si>
  <si>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</si>
  <si>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</si>
  <si>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</si>
  <si>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</si>
  <si>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</si>
  <si>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</si>
  <si>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</si>
  <si>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</si>
  <si>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埼玉県川越市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</si>
  <si>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</si>
  <si>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</si>
  <si>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</si>
  <si>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</si>
  <si>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</si>
  <si>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</si>
  <si>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</si>
  <si>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</si>
  <si>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</si>
  <si>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</si>
  <si>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</si>
  <si>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</si>
  <si>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</si>
  <si>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</si>
  <si>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</si>
  <si>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</si>
  <si>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</si>
  <si>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</si>
  <si>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</si>
  <si>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</si>
  <si>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</si>
  <si>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</si>
  <si>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</si>
  <si>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</si>
  <si>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</si>
  <si>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</si>
  <si>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</si>
  <si>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</si>
  <si>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</si>
  <si>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</si>
  <si>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</si>
  <si>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</si>
  <si>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</si>
  <si>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</si>
  <si>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</si>
  <si>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</si>
  <si>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</si>
  <si>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</si>
  <si>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</si>
  <si>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</si>
  <si>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</si>
  <si>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</si>
  <si>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</si>
  <si>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</si>
  <si>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</si>
  <si>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</si>
  <si>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</si>
  <si>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</si>
  <si>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</si>
  <si>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</si>
  <si>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</si>
  <si>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</si>
  <si>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</si>
  <si>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</si>
  <si>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</si>
  <si>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</si>
  <si>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</si>
  <si>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</si>
  <si>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</si>
  <si>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</si>
  <si>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</si>
  <si>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</si>
  <si>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</si>
  <si>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</si>
  <si>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</si>
  <si>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</si>
  <si>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</si>
  <si>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</si>
  <si>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</si>
  <si>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</si>
  <si>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</si>
  <si>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</si>
  <si>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</si>
  <si>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</si>
  <si>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</si>
  <si>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</si>
  <si>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</si>
  <si>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</si>
  <si>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</si>
  <si>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</si>
  <si>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</si>
  <si>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</si>
  <si>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</si>
  <si>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</si>
  <si>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</si>
  <si>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</si>
  <si>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</si>
  <si>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</si>
  <si>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</si>
  <si>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</si>
  <si>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</si>
  <si>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</si>
  <si>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</si>
  <si>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</si>
  <si>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</si>
  <si>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</si>
  <si>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</si>
  <si>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</si>
  <si>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</si>
  <si>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</si>
  <si>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</si>
  <si>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</si>
  <si>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</si>
  <si>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</si>
  <si>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</si>
  <si>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</si>
  <si>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</si>
  <si>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</si>
  <si>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</si>
  <si>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</si>
  <si>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</si>
  <si>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</si>
  <si>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</si>
  <si>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</si>
  <si>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</si>
  <si>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</si>
  <si>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</si>
  <si>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</si>
  <si>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</si>
  <si>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</si>
  <si>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</si>
  <si>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</si>
  <si>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</si>
  <si>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</si>
  <si>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</si>
  <si>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</si>
  <si>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</si>
  <si>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</si>
  <si>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</si>
  <si>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</si>
  <si>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</si>
  <si>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</si>
  <si>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</si>
  <si>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</si>
  <si>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</si>
  <si>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</si>
  <si>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</si>
  <si>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</si>
  <si>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</si>
  <si>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</si>
  <si>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</si>
  <si>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</si>
  <si>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</si>
  <si>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</si>
  <si>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</si>
  <si>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</si>
  <si>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</si>
  <si>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</si>
  <si>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</si>
  <si>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</si>
  <si>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</si>
  <si>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</si>
  <si>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</si>
  <si>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</si>
  <si>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</si>
  <si>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</si>
  <si>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</si>
  <si>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</si>
  <si>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</si>
  <si>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</si>
  <si>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</si>
  <si>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</si>
  <si>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</si>
  <si>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</si>
  <si>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</si>
  <si>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</si>
  <si>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</si>
  <si>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</si>
  <si>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</si>
  <si>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</si>
  <si>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</si>
  <si>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</si>
  <si>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</si>
  <si>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</si>
  <si>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</si>
  <si>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</si>
  <si>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</si>
  <si>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0.98</t>
  </si>
  <si>
    <t>一般会計</t>
  </si>
  <si>
    <t>水道事業会計</t>
  </si>
  <si>
    <t>国民健康保険事業特別会計</t>
  </si>
  <si>
    <t>公共下水道事業会計</t>
  </si>
  <si>
    <t>介護保険事業特別会計</t>
  </si>
  <si>
    <t>歯科診療事業特別会計</t>
  </si>
  <si>
    <t>農業集落排水事業特別会計</t>
  </si>
  <si>
    <t>川越駅東口公共地下駐車場事業特別会計</t>
  </si>
  <si>
    <t>その他会計（赤字）</t>
  </si>
  <si>
    <t>その他会計（黒字）</t>
  </si>
  <si>
    <t>川越地区消防組合</t>
    <phoneticPr fontId="2"/>
  </si>
  <si>
    <t>埼玉県後期高齢者医療広域連合</t>
    <phoneticPr fontId="2"/>
  </si>
  <si>
    <t>一般会計</t>
    <rPh sb="0" eb="2">
      <t>イッパン</t>
    </rPh>
    <rPh sb="2" eb="4">
      <t>カイケイ</t>
    </rPh>
    <phoneticPr fontId="2"/>
  </si>
  <si>
    <t>特別会計</t>
    <rPh sb="0" eb="2">
      <t>トクベツ</t>
    </rPh>
    <rPh sb="2" eb="4">
      <t>カイケイ</t>
    </rPh>
    <phoneticPr fontId="2"/>
  </si>
  <si>
    <t>彩の国さいたま人づくり広域連合</t>
    <rPh sb="0" eb="1">
      <t>サイ</t>
    </rPh>
    <rPh sb="2" eb="3">
      <t>クニ</t>
    </rPh>
    <rPh sb="7" eb="8">
      <t>ヒト</t>
    </rPh>
    <rPh sb="11" eb="13">
      <t>コウイキ</t>
    </rPh>
    <rPh sb="13" eb="15">
      <t>レンゴウ</t>
    </rPh>
    <phoneticPr fontId="2"/>
  </si>
  <si>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</si>
  <si>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</si>
  <si>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川越総合卸売市場</t>
    <rPh sb="0" eb="2">
      <t>カワゴエ</t>
    </rPh>
    <rPh sb="2" eb="4">
      <t>ソウゴウ</t>
    </rPh>
    <rPh sb="4" eb="6">
      <t>オロシウリ</t>
    </rPh>
    <rPh sb="6" eb="8">
      <t>イチバ</t>
    </rPh>
    <phoneticPr fontId="2"/>
  </si>
  <si>
    <t>川越市都市開発</t>
    <rPh sb="0" eb="3">
      <t>カワゴエシ</t>
    </rPh>
    <rPh sb="3" eb="5">
      <t>トシ</t>
    </rPh>
    <rPh sb="5" eb="7">
      <t>カイハツ</t>
    </rPh>
    <phoneticPr fontId="2"/>
  </si>
  <si>
    <t>川越市土地開発公社</t>
    <rPh sb="0" eb="3">
      <t>カワゴエシ</t>
    </rPh>
    <rPh sb="3" eb="5">
      <t>トチ</t>
    </rPh>
    <rPh sb="5" eb="7">
      <t>カイハツ</t>
    </rPh>
    <rPh sb="7" eb="9">
      <t>コウシャ</t>
    </rPh>
    <phoneticPr fontId="2"/>
  </si>
  <si>
    <t>皆の郷</t>
    <rPh sb="0" eb="1">
      <t>ミナ</t>
    </rPh>
    <rPh sb="2" eb="3">
      <t>サト</t>
    </rPh>
    <phoneticPr fontId="2"/>
  </si>
  <si>
    <t>けやきの郷</t>
    <rPh sb="4" eb="5">
      <t>サト</t>
    </rPh>
    <phoneticPr fontId="2"/>
  </si>
  <si>
    <t>和会</t>
    <rPh sb="0" eb="1">
      <t>ワ</t>
    </rPh>
    <rPh sb="1" eb="2">
      <t>カイ</t>
    </rPh>
    <phoneticPr fontId="2"/>
  </si>
  <si>
    <t>川越福祉会</t>
    <rPh sb="0" eb="2">
      <t>カワゴエ</t>
    </rPh>
    <rPh sb="2" eb="4">
      <t>フクシ</t>
    </rPh>
    <rPh sb="4" eb="5">
      <t>カイ</t>
    </rPh>
    <phoneticPr fontId="2"/>
  </si>
  <si>
    <t>慈悦会</t>
    <rPh sb="0" eb="1">
      <t>ジ</t>
    </rPh>
    <rPh sb="1" eb="2">
      <t>エツ</t>
    </rPh>
    <rPh sb="2" eb="3">
      <t>カイ</t>
    </rPh>
    <phoneticPr fontId="2"/>
  </si>
  <si>
    <t>杏樹会</t>
    <rPh sb="0" eb="2">
      <t>アンジュ</t>
    </rPh>
    <rPh sb="2" eb="3">
      <t>カイ</t>
    </rPh>
    <phoneticPr fontId="2"/>
  </si>
  <si>
    <t>高栄会</t>
    <rPh sb="0" eb="2">
      <t>タカエイ</t>
    </rPh>
    <rPh sb="2" eb="3">
      <t>カイ</t>
    </rPh>
    <phoneticPr fontId="2"/>
  </si>
  <si>
    <t>あゆみの会</t>
    <rPh sb="4" eb="5">
      <t>カイ</t>
    </rPh>
    <phoneticPr fontId="2"/>
  </si>
  <si>
    <t>川越市医師会</t>
    <rPh sb="0" eb="3">
      <t>カワゴエシ</t>
    </rPh>
    <rPh sb="3" eb="6">
      <t>イシカイ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</si>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</sst>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63266</c:v>
                </c:pt>
                <c:pt idx="1">
                  <c:v>26493</c:v>
                </c:pt>
                <c:pt idx="2">
                  <c:v>26783</c:v>
                </c:pt>
                <c:pt idx="3">
                  <c:v>27843</c:v>
                </c:pt>
                <c:pt idx="4">
                  <c:v>40472</c:v>
                </c:pt>
              </c:numCache>
            </c:numRef>
          </c:val>
          <c:smooth val="0"/>
        </c:ser>
        <c:dLbls>
          <c:showLegendKey val="0"/>
          <c:showVal val="0"/>
          <c:showCatName val="0"/>
          <c:showSerName val="0"/>
          <c:showPercent val="0"/>
          <c:showBubbleSize val="0"/>
        </c:dLbls>
        <c:marker val="1"/>
        <c:smooth val="0"/>
        <c:axId val="92475392"/>
        <c:axId val="92477312"/>
      </c:lineChart>
      <c:catAx>
        <c:axId val="9247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77312"/>
        <c:crosses val="autoZero"/>
        <c:auto val="1"/>
        <c:lblAlgn val="ctr"/>
        <c:lblOffset val="100"/>
        <c:tickLblSkip val="1"/>
        <c:tickMarkSkip val="1"/>
        <c:noMultiLvlLbl val="0"/>
      </c:catAx>
      <c:valAx>
        <c:axId val="92477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7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4.9800000000000004</c:v>
                </c:pt>
                <c:pt idx="1">
                  <c:v>5.14</c:v>
                </c:pt>
                <c:pt idx="2">
                  <c:v>5.4</c:v>
                </c:pt>
                <c:pt idx="3">
                  <c:v>6.24</c:v>
                </c:pt>
                <c:pt idx="4">
                  <c:v>7.91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c:v>
                </c:pt>
                <c:pt idx="1">
                  <c:v>3.88</c:v>
                </c:pt>
                <c:pt idx="2">
                  <c:v>6.02</c:v>
                </c:pt>
                <c:pt idx="3">
                  <c:v>5.67</c:v>
                </c:pt>
                <c:pt idx="4">
                  <c:v>8.07</c:v>
                </c:pt>
              </c:numCache>
            </c:numRef>
          </c:val>
        </c:ser>
        <c:dLbls>
          <c:showLegendKey val="0"/>
          <c:showVal val="0"/>
          <c:showCatName val="0"/>
          <c:showSerName val="0"/>
          <c:showPercent val="0"/>
          <c:showBubbleSize val="0"/>
        </c:dLbls>
        <c:gapWidth val="250"/>
        <c:overlap val="100"/>
        <c:axId val="109718144"/>
        <c:axId val="10973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-0.98</c:v>
                </c:pt>
                <c:pt idx="1">
                  <c:v>2.86</c:v>
                </c:pt>
                <c:pt idx="2">
                  <c:v>2.68</c:v>
                </c:pt>
                <c:pt idx="3">
                  <c:v>0.71</c:v>
                </c:pt>
                <c:pt idx="4">
                  <c:v>4.2300000000000004</c:v>
                </c:pt>
              </c:numCache>
            </c:numRef>
          </c:val>
          <c:smooth val="0"/>
        </c:ser>
        <c:dLbls>
          <c:showLegendKey val="0"/>
          <c:showVal val="0"/>
          <c:showCatName val="0"/>
          <c:showSerName val="0"/>
          <c:showPercent val="0"/>
          <c:showBubbleSize val="0"/>
        </c:dLbls>
        <c:marker val="1"/>
        <c:smooth val="0"/>
        <c:axId val="109718144"/>
        <c:axId val="109736704"/>
      </c:lineChart>
      <c:catAx>
        <c:axId val="1097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36704"/>
        <c:crosses val="autoZero"/>
        <c:auto val="1"/>
        <c:lblAlgn val="ctr"/>
        <c:lblOffset val="100"/>
        <c:tickLblSkip val="1"/>
        <c:tickMarkSkip val="1"/>
        <c:noMultiLvlLbl val="0"/>
      </c:catAx>
      <c:valAx>
        <c:axId val="10973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0.38</c:v>
                </c:pt>
                <c:pt idx="2">
                  <c:v>#N/A</c:v>
                </c:pt>
                <c:pt idx="3">
                  <c:v>0.11</c:v>
                </c:pt>
                <c:pt idx="4">
                  <c:v>#N/A</c:v>
                </c:pt>
                <c:pt idx="5">
                  <c:v>0.14000000000000001</c:v>
                </c:pt>
                <c:pt idx="6">
                  <c:v>#N/A</c:v>
                </c:pt>
                <c:pt idx="7">
                  <c:v>0.08</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川越駅東口公共地下駐車場事業特別会計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0.08</c:v>
                </c:pt>
                <c:pt idx="4">
                  <c:v>#N/A</c:v>
                </c:pt>
                <c:pt idx="5">
                  <c:v>0.04</c:v>
                </c:pt>
                <c:pt idx="6">
                  <c:v>#N/A</c:v>
                </c:pt>
                <c:pt idx="7">
                  <c:v>0.06</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7.0000000000000007E-2</c:v>
                </c:pt>
                <c:pt idx="8">
                  <c:v>#N/A</c:v>
                </c:pt>
                <c:pt idx="9">
                  <c:v>0.08</c:v>
                </c:pt>
              </c:numCache>
            </c:numRef>
          </c:val>
        </c:ser>
        <c:ser>
          <c:idx val="4"/>
          <c:order val="4"/>
          <c:tx>
            <c:strRef>
              <c:f>データシート!$A$31</c:f>
              <c:strCache>
                <c:ptCount val="1"/>
                <c:pt idx="0">
                  <c:v>歯科診療事業特別会計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0.14000000000000001</c:v>
                </c:pt>
                <c:pt idx="8">
                  <c:v>#N/A</c:v>
                </c:pt>
                <c:pt idx="9">
                  <c:v>0.13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0.64</c:v>
                </c:pt>
                <c:pt idx="4">
                  <c:v>#N/A</c:v>
                </c:pt>
                <c:pt idx="5">
                  <c:v>0.68</c:v>
                </c:pt>
                <c:pt idx="6">
                  <c:v>#N/A</c:v>
                </c:pt>
                <c:pt idx="7">
                  <c:v>1.57</c:v>
                </c:pt>
                <c:pt idx="8">
                  <c:v>#N/A</c:v>
                </c:pt>
                <c:pt idx="9">
                  <c:v>1.44</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3.28</c:v>
                </c:pt>
                <c:pt idx="2">
                  <c:v>#N/A</c:v>
                </c:pt>
                <c:pt idx="3">
                  <c:v>2.89</c:v>
                </c:pt>
                <c:pt idx="4">
                  <c:v>#N/A</c:v>
                </c:pt>
                <c:pt idx="5">
                  <c:v>3</c:v>
                </c:pt>
                <c:pt idx="6">
                  <c:v>#N/A</c:v>
                </c:pt>
                <c:pt idx="7">
                  <c:v>2.71</c:v>
                </c:pt>
                <c:pt idx="8">
                  <c:v>#N/A</c:v>
                </c:pt>
                <c:pt idx="9">
                  <c:v>3.15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2.94</c:v>
                </c:pt>
                <c:pt idx="2">
                  <c:v>#N/A</c:v>
                </c:pt>
                <c:pt idx="3">
                  <c:v>3.17</c:v>
                </c:pt>
                <c:pt idx="4">
                  <c:v>#N/A</c:v>
                </c:pt>
                <c:pt idx="5">
                  <c:v>2.86</c:v>
                </c:pt>
                <c:pt idx="6">
                  <c:v>#N/A</c:v>
                </c:pt>
                <c:pt idx="7">
                  <c:v>3.08</c:v>
                </c:pt>
                <c:pt idx="8">
                  <c:v>#N/A</c:v>
                </c:pt>
                <c:pt idx="9">
                  <c:v>3.31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11.49</c:v>
                </c:pt>
                <c:pt idx="2">
                  <c:v>#N/A</c:v>
                </c:pt>
                <c:pt idx="3">
                  <c:v>10.66</c:v>
                </c:pt>
                <c:pt idx="4">
                  <c:v>#N/A</c:v>
                </c:pt>
                <c:pt idx="5">
                  <c:v>9.66</c:v>
                </c:pt>
                <c:pt idx="6">
                  <c:v>#N/A</c:v>
                </c:pt>
                <c:pt idx="7">
                  <c:v>8.0399999999999991</c:v>
                </c:pt>
                <c:pt idx="8">
                  <c:v>#N/A</c:v>
                </c:pt>
                <c:pt idx="9">
                  <c:v>6.68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4.8</c:v>
                </c:pt>
                <c:pt idx="2">
                  <c:v>#N/A</c:v>
                </c:pt>
                <c:pt idx="3">
                  <c:v>5.05</c:v>
                </c:pt>
                <c:pt idx="4">
                  <c:v>#N/A</c:v>
                </c:pt>
                <c:pt idx="5">
                  <c:v>5.27</c:v>
                </c:pt>
                <c:pt idx="6">
                  <c:v>#N/A</c:v>
                </c:pt>
                <c:pt idx="7">
                  <c:v>6.03</c:v>
                </c:pt>
                <c:pt idx="8">
                  <c:v>#N/A</c:v>
                </c:pt>
                <c:pt idx="9">
                  <c:v>7.74</c:v>
                </c:pt>
              </c:numCache>
            </c:numRef>
          </c:val>
        </c:ser>
        <c:dLbls>
          <c:showLegendKey val="0"/>
          <c:showVal val="0"/>
          <c:showCatName val="0"/>
          <c:showSerName val="0"/>
          <c:showPercent val="0"/>
          <c:showBubbleSize val="0"/>
        </c:dLbls>
        <c:gapWidth val="150"/>
        <c:overlap val="100"/>
        <c:axId val="93762304"/>
        <c:axId val="93763840"/>
      </c:barChart>
      <c:catAx>
        <c:axId val="937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63840"/>
        <c:crosses val="autoZero"/>
        <c:auto val="1"/>
        <c:lblAlgn val="ctr"/>
        <c:lblOffset val="100"/>
        <c:tickLblSkip val="1"/>
        <c:tickMarkSkip val="1"/>
        <c:noMultiLvlLbl val="0"/>
      </c:catAx>
      <c:valAx>
        <c:axId val="937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6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6279</c:v>
                </c:pt>
                <c:pt idx="5">
                  <c:v>7121</c:v>
                </c:pt>
                <c:pt idx="8">
                  <c:v>7201</c:v>
                </c:pt>
                <c:pt idx="11">
                  <c:v>8222</c:v>
                </c:pt>
                <c:pt idx="14">
                  <c:v>8455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1258</c:v>
                </c:pt>
                <c:pt idx="3">
                  <c:v>327</c:v>
                </c:pt>
                <c:pt idx="6">
                  <c:v>691</c:v>
                </c:pt>
                <c:pt idx="9">
                  <c:v>1031</c:v>
                </c:pt>
                <c:pt idx="12">
                  <c:v>739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256</c:v>
                </c:pt>
                <c:pt idx="3">
                  <c:v>242</c:v>
                </c:pt>
                <c:pt idx="6">
                  <c:v>251</c:v>
                </c:pt>
                <c:pt idx="9">
                  <c:v>256</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1621</c:v>
                </c:pt>
                <c:pt idx="3">
                  <c:v>1534</c:v>
                </c:pt>
                <c:pt idx="6">
                  <c:v>1205</c:v>
                </c:pt>
                <c:pt idx="9">
                  <c:v>1301</c:v>
                </c:pt>
                <c:pt idx="12">
                  <c:v>1223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8674</c:v>
                </c:pt>
                <c:pt idx="3">
                  <c:v>8766</c:v>
                </c:pt>
                <c:pt idx="6">
                  <c:v>9372</c:v>
                </c:pt>
                <c:pt idx="9">
                  <c:v>10049</c:v>
                </c:pt>
                <c:pt idx="12">
                  <c:v>10127</c:v>
                </c:pt>
              </c:numCache>
            </c:numRef>
          </c:val>
        </c:ser>
        <c:dLbls>
          <c:showLegendKey val="0"/>
          <c:showVal val="0"/>
          <c:showCatName val="0"/>
          <c:showSerName val="0"/>
          <c:showPercent val="0"/>
          <c:showBubbleSize val="0"/>
        </c:dLbls>
        <c:gapWidth val="100"/>
        <c:overlap val="100"/>
        <c:axId val="49610752"/>
        <c:axId val="4961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5530</c:v>
                </c:pt>
                <c:pt idx="2">
                  <c:v>#N/A</c:v>
                </c:pt>
                <c:pt idx="3">
                  <c:v>#N/A</c:v>
                </c:pt>
                <c:pt idx="4">
                  <c:v>3748</c:v>
                </c:pt>
                <c:pt idx="5">
                  <c:v>#N/A</c:v>
                </c:pt>
                <c:pt idx="6">
                  <c:v>#N/A</c:v>
                </c:pt>
                <c:pt idx="7">
                  <c:v>4318</c:v>
                </c:pt>
                <c:pt idx="8">
                  <c:v>#N/A</c:v>
                </c:pt>
                <c:pt idx="9">
                  <c:v>#N/A</c:v>
                </c:pt>
                <c:pt idx="10">
                  <c:v>4415</c:v>
                </c:pt>
                <c:pt idx="11">
                  <c:v>#N/A</c:v>
                </c:pt>
                <c:pt idx="12">
                  <c:v>#N/A</c:v>
                </c:pt>
                <c:pt idx="13">
                  <c:v>3809</c:v>
                </c:pt>
                <c:pt idx="14">
                  <c:v>#N/A</c:v>
                </c:pt>
              </c:numCache>
            </c:numRef>
          </c:val>
          <c:smooth val="0"/>
        </c:ser>
        <c:dLbls>
          <c:showLegendKey val="0"/>
          <c:showVal val="0"/>
          <c:showCatName val="0"/>
          <c:showSerName val="0"/>
          <c:showPercent val="0"/>
          <c:showBubbleSize val="0"/>
        </c:dLbls>
        <c:marker val="1"/>
        <c:smooth val="0"/>
        <c:axId val="49610752"/>
        <c:axId val="49612672"/>
      </c:lineChart>
      <c:catAx>
        <c:axId val="496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12672"/>
        <c:crosses val="autoZero"/>
        <c:auto val="1"/>
        <c:lblAlgn val="ctr"/>
        <c:lblOffset val="100"/>
        <c:tickLblSkip val="1"/>
        <c:tickMarkSkip val="1"/>
        <c:noMultiLvlLbl val="0"/>
      </c:catAx>
      <c:valAx>
        <c:axId val="496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1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60383</c:v>
                </c:pt>
                <c:pt idx="5">
                  <c:v>62623</c:v>
                </c:pt>
                <c:pt idx="8">
                  <c:v>63768</c:v>
                </c:pt>
                <c:pt idx="11">
                  <c:v>64461</c:v>
                </c:pt>
                <c:pt idx="14">
                  <c:v>64827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21297</c:v>
                </c:pt>
                <c:pt idx="5">
                  <c:v>22741</c:v>
                </c:pt>
                <c:pt idx="8">
                  <c:v>23861</c:v>
                </c:pt>
                <c:pt idx="11">
                  <c:v>26147</c:v>
                </c:pt>
                <c:pt idx="14">
                  <c:v>26397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5457</c:v>
                </c:pt>
                <c:pt idx="5">
                  <c:v>6498</c:v>
                </c:pt>
                <c:pt idx="8">
                  <c:v>7750</c:v>
                </c:pt>
                <c:pt idx="11">
                  <c:v>7717</c:v>
                </c:pt>
                <c:pt idx="14">
                  <c:v>9673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171</c:v>
                </c:pt>
                <c:pt idx="3">
                  <c:v>192</c:v>
                </c:pt>
                <c:pt idx="6">
                  <c:v>258</c:v>
                </c:pt>
                <c:pt idx="9">
                  <c:v>183</c:v>
                </c:pt>
                <c:pt idx="12">
                  <c:v>152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17439</c:v>
                </c:pt>
                <c:pt idx="3">
                  <c:v>16753</c:v>
                </c:pt>
                <c:pt idx="6">
                  <c:v>16306</c:v>
                </c:pt>
                <c:pt idx="9">
                  <c:v>16061</c:v>
                </c:pt>
                <c:pt idx="12">
                  <c:v>15578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1254</c:v>
                </c:pt>
                <c:pt idx="3">
                  <c:v>1128</c:v>
                </c:pt>
                <c:pt idx="6">
                  <c:v>1018</c:v>
                </c:pt>
                <c:pt idx="9">
                  <c:v>937</c:v>
                </c:pt>
                <c:pt idx="12">
                  <c:v>928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17945</c:v>
                </c:pt>
                <c:pt idx="3">
                  <c:v>16876</c:v>
                </c:pt>
                <c:pt idx="6">
                  <c:v>16352</c:v>
                </c:pt>
                <c:pt idx="9">
                  <c:v>16131</c:v>
                </c:pt>
                <c:pt idx="12">
                  <c:v>16245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14098</c:v>
                </c:pt>
                <c:pt idx="3">
                  <c:v>14713</c:v>
                </c:pt>
                <c:pt idx="6">
                  <c:v>15133</c:v>
                </c:pt>
                <c:pt idx="9">
                  <c:v>14457</c:v>
                </c:pt>
                <c:pt idx="12">
                  <c:v>12191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89726</c:v>
                </c:pt>
                <c:pt idx="3">
                  <c:v>89660</c:v>
                </c:pt>
                <c:pt idx="6">
                  <c:v>89303</c:v>
                </c:pt>
                <c:pt idx="9">
                  <c:v>89160</c:v>
                </c:pt>
                <c:pt idx="12">
                  <c:v>91474</c:v>
                </c:pt>
              </c:numCache>
            </c:numRef>
          </c:val>
        </c:ser>
        <c:dLbls>
          <c:showLegendKey val="0"/>
          <c:showVal val="0"/>
          <c:showCatName val="0"/>
          <c:showSerName val="0"/>
          <c:showPercent val="0"/>
          <c:showBubbleSize val="0"/>
        </c:dLbls>
        <c:gapWidth val="100"/>
        <c:overlap val="100"/>
        <c:axId val="109795200"/>
        <c:axId val="10981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53497</c:v>
                </c:pt>
                <c:pt idx="2">
                  <c:v>#N/A</c:v>
                </c:pt>
                <c:pt idx="3">
                  <c:v>#N/A</c:v>
                </c:pt>
                <c:pt idx="4">
                  <c:v>47460</c:v>
                </c:pt>
                <c:pt idx="5">
                  <c:v>#N/A</c:v>
                </c:pt>
                <c:pt idx="6">
                  <c:v>#N/A</c:v>
                </c:pt>
                <c:pt idx="7">
                  <c:v>42991</c:v>
                </c:pt>
                <c:pt idx="8">
                  <c:v>#N/A</c:v>
                </c:pt>
                <c:pt idx="9">
                  <c:v>#N/A</c:v>
                </c:pt>
                <c:pt idx="10">
                  <c:v>38605</c:v>
                </c:pt>
                <c:pt idx="11">
                  <c:v>#N/A</c:v>
                </c:pt>
                <c:pt idx="12">
                  <c:v>#N/A</c:v>
                </c:pt>
                <c:pt idx="13">
                  <c:v>35670</c:v>
                </c:pt>
                <c:pt idx="14">
                  <c:v>#N/A</c:v>
                </c:pt>
              </c:numCache>
            </c:numRef>
          </c:val>
          <c:smooth val="0"/>
        </c:ser>
        <c:dLbls>
          <c:showLegendKey val="0"/>
          <c:showVal val="0"/>
          <c:showCatName val="0"/>
          <c:showSerName val="0"/>
          <c:showPercent val="0"/>
          <c:showBubbleSize val="0"/>
        </c:dLbls>
        <c:marker val="1"/>
        <c:smooth val="0"/>
        <c:axId val="109795200"/>
        <c:axId val="109813760"/>
      </c:lineChart>
      <c:catAx>
        <c:axId val="1097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13760"/>
        <c:crosses val="autoZero"/>
        <c:auto val="1"/>
        <c:lblAlgn val="ctr"/>
        <c:lblOffset val="100"/>
        <c:tickLblSkip val="1"/>
        <c:tickMarkSkip val="1"/>
        <c:noMultiLvlLbl val="0"/>
      </c:catAx>
      <c:valAx>
        <c:axId val="1098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348,595
343,635
109.16
107,610,884
102,624,278
4,851,984
61,343,492
91,086,125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財政力指数については前年度と同数値となった。</a:t>
          </a:r>
          <a:endParaRPr kumimoji="1" lang="en-US" altLang="ja-JP" sz="1300">
            <a:latin typeface="ＭＳ Ｐゴシック"/>
          </a:endParaRPr>
        </a:p>
        <a:p>
          <a:r>
            <a:rPr kumimoji="1" lang="ja-JP" altLang="en-US" sz="1300">
              <a:latin typeface="ＭＳ Ｐゴシック"/>
            </a:rPr>
            <a:t>　今後についても、市税収入の大幅な伸びは見込めないことから、収納対策の徹底や行政運営の合理化・効率化により財政基盤の強化に努める。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118533</xdr:rowOff>
    </xdr:from>
    <xdr:to>
      <xdr:col>7</xdr:col>
      <xdr:colOff>152400</xdr:colOff>
      <xdr:row>44</xdr:row>
      <xdr:rowOff>144992</xdr:rowOff>
    </xdr:to>
    <xdr:cxnSp macro="">
      <xdr:nvCxnSpPr>
        <xdr:cNvPr id="63" name="直線コネクタ 62"/>
        <xdr:cNvCxnSpPr/>
      </xdr:nvCxnSpPr>
      <xdr:spPr>
        <a:xfrm flipV="1">
          <a:off x="4953000" y="6462183"/>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33460</xdr:rowOff>
    </xdr:from>
    <xdr:ext cx="762000" cy="259045"/>
    <xdr:sp macro="" textlink="">
      <xdr:nvSpPr>
        <xdr:cNvPr id="66"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37</xdr:row>
      <xdr:rowOff>118533</xdr:rowOff>
    </xdr:from>
    <xdr:to>
      <xdr:col>7</xdr:col>
      <xdr:colOff>241300</xdr:colOff>
      <xdr:row>37</xdr:row>
      <xdr:rowOff>118533</xdr:rowOff>
    </xdr:to>
    <xdr:cxnSp macro="">
      <xdr:nvCxnSpPr>
        <xdr:cNvPr id="67" name="直線コネクタ 66"/>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38</xdr:row>
      <xdr:rowOff>168275</xdr:rowOff>
    </xdr:to>
    <xdr:cxnSp macro="">
      <xdr:nvCxnSpPr>
        <xdr:cNvPr id="68" name="直線コネクタ 67"/>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128710</xdr:rowOff>
    </xdr:from>
    <xdr:ext cx="762000" cy="259045"/>
    <xdr:sp macro="" textlink="">
      <xdr:nvSpPr>
        <xdr:cNvPr id="69"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168275</xdr:rowOff>
    </xdr:to>
    <xdr:cxnSp macro="">
      <xdr:nvCxnSpPr>
        <xdr:cNvPr id="71" name="直線コネクタ 70"/>
        <xdr:cNvCxnSpPr/>
      </xdr:nvCxnSpPr>
      <xdr:spPr>
        <a:xfrm>
          <a:off x="3225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27517</xdr:rowOff>
    </xdr:from>
    <xdr:to>
      <xdr:col>4</xdr:col>
      <xdr:colOff>482600</xdr:colOff>
      <xdr:row>38</xdr:row>
      <xdr:rowOff>107950</xdr:rowOff>
    </xdr:to>
    <xdr:cxnSp macro="">
      <xdr:nvCxnSpPr>
        <xdr:cNvPr id="74" name="直線コネクタ 73"/>
        <xdr:cNvCxnSpPr/>
      </xdr:nvCxnSpPr>
      <xdr:spPr>
        <a:xfrm>
          <a:off x="2336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136525</xdr:rowOff>
    </xdr:from>
    <xdr:to>
      <xdr:col>4</xdr:col>
      <xdr:colOff>533400</xdr:colOff>
      <xdr:row>41</xdr:row>
      <xdr:rowOff>66675</xdr:rowOff>
    </xdr:to>
    <xdr:sp macro="" textlink="">
      <xdr:nvSpPr>
        <xdr:cNvPr id="75" name="フローチャート : 判断 74"/>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76" name="テキスト ボックス 75"/>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27517</xdr:rowOff>
    </xdr:to>
    <xdr:cxnSp macro="">
      <xdr:nvCxnSpPr>
        <xdr:cNvPr id="77" name="直線コネクタ 76"/>
        <xdr:cNvCxnSpPr/>
      </xdr:nvCxnSpPr>
      <xdr:spPr>
        <a:xfrm>
          <a:off x="1447800" y="64420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116417</xdr:rowOff>
    </xdr:from>
    <xdr:to>
      <xdr:col>3</xdr:col>
      <xdr:colOff>330200</xdr:colOff>
      <xdr:row>41</xdr:row>
      <xdr:rowOff>46567</xdr:rowOff>
    </xdr:to>
    <xdr:sp macro="" textlink="">
      <xdr:nvSpPr>
        <xdr:cNvPr id="78" name="フローチャート : 判断 77"/>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79" name="テキスト ボックス 78"/>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経常収支比率については前年度同数値となった。</a:t>
          </a:r>
          <a:endParaRPr kumimoji="1" lang="en-US" altLang="ja-JP" sz="1300">
            <a:latin typeface="ＭＳ Ｐゴシック"/>
          </a:endParaRPr>
        </a:p>
        <a:p>
          <a:r>
            <a:rPr kumimoji="1" lang="ja-JP" altLang="en-US" sz="1300">
              <a:latin typeface="ＭＳ Ｐゴシック"/>
            </a:rPr>
            <a:t>　依然として</a:t>
          </a:r>
          <a:r>
            <a:rPr kumimoji="1" lang="en-US" altLang="ja-JP" sz="1300">
              <a:latin typeface="ＭＳ Ｐゴシック"/>
            </a:rPr>
            <a:t>90</a:t>
          </a:r>
          <a:r>
            <a:rPr kumimoji="1" lang="ja-JP" altLang="en-US" sz="1300">
              <a:latin typeface="ＭＳ Ｐゴシック"/>
            </a:rPr>
            <a:t>％代が続いており、財政構造の硬直化が懸念される状況であるため、行財政改革を推進していくことで、早期に</a:t>
          </a:r>
          <a:r>
            <a:rPr kumimoji="1" lang="en-US" altLang="ja-JP" sz="1300">
              <a:latin typeface="ＭＳ Ｐゴシック"/>
            </a:rPr>
            <a:t>80</a:t>
          </a:r>
          <a:r>
            <a:rPr kumimoji="1" lang="ja-JP" altLang="en-US" sz="1300">
              <a:latin typeface="ＭＳ Ｐゴシック"/>
            </a:rPr>
            <a:t>％台に改善するよう努める。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3" name="直線コネクタ 112"/>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4" name="テキスト ボックス 113"/>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7" name="直線コネクタ 116"/>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8" name="テキスト ボックス 117"/>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1" name="直線コネクタ 120"/>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2" name="テキスト ボックス 121"/>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3" name="直線コネクタ 122"/>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4" name="テキスト ボックス 123"/>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5" name="直線コネクタ 124"/>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6" name="テキスト ボックス 125"/>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30" name="直線コネクタ 129"/>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31"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2" name="直線コネクタ 131"/>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64</xdr:row>
      <xdr:rowOff>143933</xdr:rowOff>
    </xdr:to>
    <xdr:cxnSp macro="">
      <xdr:nvCxnSpPr>
        <xdr:cNvPr id="135" name="直線コネクタ 134"/>
        <xdr:cNvCxnSpPr/>
      </xdr:nvCxnSpPr>
      <xdr:spPr>
        <a:xfrm>
          <a:off x="4114800" y="1111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6"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7" name="フローチャート : 判断 136"/>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143933</xdr:rowOff>
    </xdr:to>
    <xdr:cxnSp macro="">
      <xdr:nvCxnSpPr>
        <xdr:cNvPr id="138" name="直線コネクタ 137"/>
        <xdr:cNvCxnSpPr/>
      </xdr:nvCxnSpPr>
      <xdr:spPr>
        <a:xfrm>
          <a:off x="3225800" y="109759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9" name="フローチャート : 判断 138"/>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40" name="テキスト ボックス 13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43392</xdr:rowOff>
    </xdr:to>
    <xdr:cxnSp macro="">
      <xdr:nvCxnSpPr>
        <xdr:cNvPr id="141" name="直線コネクタ 140"/>
        <xdr:cNvCxnSpPr/>
      </xdr:nvCxnSpPr>
      <xdr:spPr>
        <a:xfrm flipV="1">
          <a:off x="2336800" y="1097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2" name="フローチャート : 判断 141"/>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3" name="テキスト ボックス 142"/>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66</xdr:row>
      <xdr:rowOff>12171</xdr:rowOff>
    </xdr:to>
    <xdr:cxnSp macro="">
      <xdr:nvCxnSpPr>
        <xdr:cNvPr id="144" name="直線コネクタ 143"/>
        <xdr:cNvCxnSpPr/>
      </xdr:nvCxnSpPr>
      <xdr:spPr>
        <a:xfrm flipV="1">
          <a:off x="1447800" y="11016192"/>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5" name="フローチャート : 判断 144"/>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6" name="テキスト ボックス 145"/>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7" name="フローチャート : 判断 146"/>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8" name="テキスト ボックス 147"/>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4" name="円/楕円 153"/>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5"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6" name="円/楕円 155"/>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7" name="テキスト ボックス 156"/>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8" name="円/楕円 157"/>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9" name="テキスト ボックス 158"/>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60" name="円/楕円 159"/>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61" name="テキスト ボックス 160"/>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132821</xdr:rowOff>
    </xdr:from>
    <xdr:to>
      <xdr:col>2</xdr:col>
      <xdr:colOff>127000</xdr:colOff>
      <xdr:row>66</xdr:row>
      <xdr:rowOff>62971</xdr:rowOff>
    </xdr:to>
    <xdr:sp macro="" textlink="">
      <xdr:nvSpPr>
        <xdr:cNvPr id="162" name="円/楕円 161"/>
        <xdr:cNvSpPr/>
      </xdr:nvSpPr>
      <xdr:spPr>
        <a:xfrm>
          <a:off x="1397000" y="112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47748</xdr:rowOff>
    </xdr:from>
    <xdr:ext cx="762000" cy="259045"/>
    <xdr:sp macro="" textlink="">
      <xdr:nvSpPr>
        <xdr:cNvPr id="163" name="テキスト ボックス 162"/>
        <xdr:cNvSpPr txBox="1"/>
      </xdr:nvSpPr>
      <xdr:spPr>
        <a:xfrm>
          <a:off x="1066800" y="1136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人口一人当たり人件費・物件費等決算額は前年度に比べ</a:t>
          </a:r>
          <a:r>
            <a:rPr kumimoji="1" lang="en-US" altLang="ja-JP" sz="1300">
              <a:latin typeface="ＭＳ Ｐゴシック"/>
            </a:rPr>
            <a:t>578</a:t>
          </a:r>
          <a:r>
            <a:rPr kumimoji="1" lang="ja-JP" altLang="en-US" sz="1300">
              <a:latin typeface="ＭＳ Ｐゴシック"/>
            </a:rPr>
            <a:t>円減少した。　その主な要因は、人件費については一般職員給の減等、物件費についてはビフワクチン及び小児用肺炎球菌ワクチン接種費用公費助成の減等によるものである。</a:t>
          </a:r>
          <a:endParaRPr kumimoji="1" lang="en-US" altLang="ja-JP" sz="1300">
            <a:latin typeface="ＭＳ Ｐゴシック"/>
          </a:endParaRPr>
        </a:p>
        <a:p>
          <a:r>
            <a:rPr kumimoji="1" lang="ja-JP" altLang="en-US" sz="1300">
              <a:latin typeface="ＭＳ Ｐゴシック"/>
            </a:rPr>
            <a:t>　全国平均や県平均を下回る状況ではあるが、経常経費の見直しを図り、物件費の抑制に努める。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91" name="直線コネクタ 190"/>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2"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3" name="直線コネクタ 192"/>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4"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5" name="直線コネクタ 194"/>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44918</xdr:rowOff>
    </xdr:from>
    <xdr:to>
      <xdr:col>7</xdr:col>
      <xdr:colOff>152400</xdr:colOff>
      <xdr:row>81</xdr:row>
      <xdr:rowOff>54217</xdr:rowOff>
    </xdr:to>
    <xdr:cxnSp macro="">
      <xdr:nvCxnSpPr>
        <xdr:cNvPr id="196" name="直線コネクタ 195"/>
        <xdr:cNvCxnSpPr/>
      </xdr:nvCxnSpPr>
      <xdr:spPr>
        <a:xfrm flipV="1">
          <a:off x="4114800" y="13932368"/>
          <a:ext cx="8382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7"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8" name="フローチャート : 判断 197"/>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54217</xdr:rowOff>
    </xdr:from>
    <xdr:to>
      <xdr:col>6</xdr:col>
      <xdr:colOff>0</xdr:colOff>
      <xdr:row>81</xdr:row>
      <xdr:rowOff>106835</xdr:rowOff>
    </xdr:to>
    <xdr:cxnSp macro="">
      <xdr:nvCxnSpPr>
        <xdr:cNvPr id="199" name="直線コネクタ 198"/>
        <xdr:cNvCxnSpPr/>
      </xdr:nvCxnSpPr>
      <xdr:spPr>
        <a:xfrm flipV="1">
          <a:off x="3225800" y="13941667"/>
          <a:ext cx="889000" cy="5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200" name="フローチャート : 判断 199"/>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201" name="テキスト ボックス 200"/>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104696</xdr:rowOff>
    </xdr:from>
    <xdr:to>
      <xdr:col>4</xdr:col>
      <xdr:colOff>482600</xdr:colOff>
      <xdr:row>81</xdr:row>
      <xdr:rowOff>106835</xdr:rowOff>
    </xdr:to>
    <xdr:cxnSp macro="">
      <xdr:nvCxnSpPr>
        <xdr:cNvPr id="202" name="直線コネクタ 201"/>
        <xdr:cNvCxnSpPr/>
      </xdr:nvCxnSpPr>
      <xdr:spPr>
        <a:xfrm>
          <a:off x="2336800" y="13992146"/>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3" name="フローチャート : 判断 202"/>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4" name="テキスト ボックス 203"/>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104696</xdr:rowOff>
    </xdr:from>
    <xdr:to>
      <xdr:col>3</xdr:col>
      <xdr:colOff>279400</xdr:colOff>
      <xdr:row>81</xdr:row>
      <xdr:rowOff>139894</xdr:rowOff>
    </xdr:to>
    <xdr:cxnSp macro="">
      <xdr:nvCxnSpPr>
        <xdr:cNvPr id="205" name="直線コネクタ 204"/>
        <xdr:cNvCxnSpPr/>
      </xdr:nvCxnSpPr>
      <xdr:spPr>
        <a:xfrm flipV="1">
          <a:off x="1447800" y="13992146"/>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6" name="フローチャート : 判断 205"/>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7" name="テキスト ボックス 206"/>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8" name="フローチャート : 判断 207"/>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9" name="テキスト ボックス 208"/>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165568</xdr:rowOff>
    </xdr:from>
    <xdr:to>
      <xdr:col>7</xdr:col>
      <xdr:colOff>203200</xdr:colOff>
      <xdr:row>81</xdr:row>
      <xdr:rowOff>95718</xdr:rowOff>
    </xdr:to>
    <xdr:sp macro="" textlink="">
      <xdr:nvSpPr>
        <xdr:cNvPr id="215" name="円/楕円 214"/>
        <xdr:cNvSpPr/>
      </xdr:nvSpPr>
      <xdr:spPr>
        <a:xfrm>
          <a:off x="4902200" y="138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10645</xdr:rowOff>
    </xdr:from>
    <xdr:ext cx="762000" cy="259045"/>
    <xdr:sp macro="" textlink="">
      <xdr:nvSpPr>
        <xdr:cNvPr id="216" name="人件費・物件費等の状況該当値テキスト"/>
        <xdr:cNvSpPr txBox="1"/>
      </xdr:nvSpPr>
      <xdr:spPr>
        <a:xfrm>
          <a:off x="5041900" y="1372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3417</xdr:rowOff>
    </xdr:from>
    <xdr:to>
      <xdr:col>6</xdr:col>
      <xdr:colOff>50800</xdr:colOff>
      <xdr:row>81</xdr:row>
      <xdr:rowOff>105017</xdr:rowOff>
    </xdr:to>
    <xdr:sp macro="" textlink="">
      <xdr:nvSpPr>
        <xdr:cNvPr id="217" name="円/楕円 216"/>
        <xdr:cNvSpPr/>
      </xdr:nvSpPr>
      <xdr:spPr>
        <a:xfrm>
          <a:off x="4064000" y="13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115194</xdr:rowOff>
    </xdr:from>
    <xdr:ext cx="736600" cy="259045"/>
    <xdr:sp macro="" textlink="">
      <xdr:nvSpPr>
        <xdr:cNvPr id="218" name="テキスト ボックス 217"/>
        <xdr:cNvSpPr txBox="1"/>
      </xdr:nvSpPr>
      <xdr:spPr>
        <a:xfrm>
          <a:off x="3733800" y="1365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56035</xdr:rowOff>
    </xdr:from>
    <xdr:to>
      <xdr:col>4</xdr:col>
      <xdr:colOff>533400</xdr:colOff>
      <xdr:row>81</xdr:row>
      <xdr:rowOff>157635</xdr:rowOff>
    </xdr:to>
    <xdr:sp macro="" textlink="">
      <xdr:nvSpPr>
        <xdr:cNvPr id="219" name="円/楕円 218"/>
        <xdr:cNvSpPr/>
      </xdr:nvSpPr>
      <xdr:spPr>
        <a:xfrm>
          <a:off x="3175000" y="139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167812</xdr:rowOff>
    </xdr:from>
    <xdr:ext cx="762000" cy="259045"/>
    <xdr:sp macro="" textlink="">
      <xdr:nvSpPr>
        <xdr:cNvPr id="220" name="テキスト ボックス 219"/>
        <xdr:cNvSpPr txBox="1"/>
      </xdr:nvSpPr>
      <xdr:spPr>
        <a:xfrm>
          <a:off x="2844800" y="137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53896</xdr:rowOff>
    </xdr:from>
    <xdr:to>
      <xdr:col>3</xdr:col>
      <xdr:colOff>330200</xdr:colOff>
      <xdr:row>81</xdr:row>
      <xdr:rowOff>155496</xdr:rowOff>
    </xdr:to>
    <xdr:sp macro="" textlink="">
      <xdr:nvSpPr>
        <xdr:cNvPr id="221" name="円/楕円 220"/>
        <xdr:cNvSpPr/>
      </xdr:nvSpPr>
      <xdr:spPr>
        <a:xfrm>
          <a:off x="2286000" y="139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165673</xdr:rowOff>
    </xdr:from>
    <xdr:ext cx="762000" cy="259045"/>
    <xdr:sp macro="" textlink="">
      <xdr:nvSpPr>
        <xdr:cNvPr id="222" name="テキスト ボックス 221"/>
        <xdr:cNvSpPr txBox="1"/>
      </xdr:nvSpPr>
      <xdr:spPr>
        <a:xfrm>
          <a:off x="1955800" y="137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89094</xdr:rowOff>
    </xdr:from>
    <xdr:to>
      <xdr:col>2</xdr:col>
      <xdr:colOff>127000</xdr:colOff>
      <xdr:row>82</xdr:row>
      <xdr:rowOff>19244</xdr:rowOff>
    </xdr:to>
    <xdr:sp macro="" textlink="">
      <xdr:nvSpPr>
        <xdr:cNvPr id="223" name="円/楕円 222"/>
        <xdr:cNvSpPr/>
      </xdr:nvSpPr>
      <xdr:spPr>
        <a:xfrm>
          <a:off x="1397000" y="139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29421</xdr:rowOff>
    </xdr:from>
    <xdr:ext cx="762000" cy="259045"/>
    <xdr:sp macro="" textlink="">
      <xdr:nvSpPr>
        <xdr:cNvPr id="224" name="テキスト ボックス 223"/>
        <xdr:cNvSpPr txBox="1"/>
      </xdr:nvSpPr>
      <xdr:spPr>
        <a:xfrm>
          <a:off x="1066800" y="1374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前年に比較して７．６ポイント減少している。これは、給与特例減額措置が終了したことによるものである。</a:t>
          </a:r>
          <a:endParaRPr lang="ja-JP" altLang="ja-JP" sz="1300">
            <a:effectLst/>
          </a:endParaRPr>
        </a:p>
        <a:p>
          <a:r>
            <a:rPr kumimoji="1" lang="ja-JP" altLang="ja-JP" sz="1300">
              <a:solidFill>
                <a:schemeClr val="dk1"/>
              </a:solidFill>
              <a:effectLst/>
              <a:latin typeface="+mn-lt"/>
              <a:ea typeface="+mn-ea"/>
              <a:cs typeface="+mn-cs"/>
            </a:rPr>
            <a:t>　国との比較では、高卒区分の経験年数２５年以上３５年未満の範囲等において、給料月額の高い職員の階層間異動があったことが主な変動要因で、ラスパイレス指数が０．８ポイント上昇することとなった。</a:t>
          </a:r>
          <a:endParaRPr lang="ja-JP" altLang="ja-JP" sz="1300">
            <a:effectLst/>
          </a:endParaRPr>
        </a:p>
        <a:p>
          <a:r>
            <a:rPr kumimoji="1" lang="ja-JP" altLang="ja-JP" sz="1300">
              <a:solidFill>
                <a:schemeClr val="dk1"/>
              </a:solidFill>
              <a:effectLst/>
              <a:latin typeface="+mn-lt"/>
              <a:ea typeface="+mn-ea"/>
              <a:cs typeface="+mn-cs"/>
            </a:rPr>
            <a:t>　人件費としての給与については、適正な給与水準となるように見直し等を継続して行っていく。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51" name="直線コネクタ 250"/>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2"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3" name="直線コネクタ 252"/>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4"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5" name="直線コネクタ 254"/>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88</xdr:row>
      <xdr:rowOff>154432</xdr:rowOff>
    </xdr:to>
    <xdr:cxnSp macro="">
      <xdr:nvCxnSpPr>
        <xdr:cNvPr id="256" name="直線コネクタ 255"/>
        <xdr:cNvCxnSpPr/>
      </xdr:nvCxnSpPr>
      <xdr:spPr>
        <a:xfrm flipV="1">
          <a:off x="16179800" y="14508480"/>
          <a:ext cx="8382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7"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8" name="フローチャート : 判断 257"/>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154432</xdr:rowOff>
    </xdr:from>
    <xdr:to>
      <xdr:col>23</xdr:col>
      <xdr:colOff>406400</xdr:colOff>
      <xdr:row>88</xdr:row>
      <xdr:rowOff>164085</xdr:rowOff>
    </xdr:to>
    <xdr:cxnSp macro="">
      <xdr:nvCxnSpPr>
        <xdr:cNvPr id="259" name="直線コネクタ 258"/>
        <xdr:cNvCxnSpPr/>
      </xdr:nvCxnSpPr>
      <xdr:spPr>
        <a:xfrm flipV="1">
          <a:off x="15290800" y="152420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60" name="フローチャート : 判断 259"/>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61" name="テキスト ボックス 260"/>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68072</xdr:rowOff>
    </xdr:from>
    <xdr:to>
      <xdr:col>22</xdr:col>
      <xdr:colOff>203200</xdr:colOff>
      <xdr:row>88</xdr:row>
      <xdr:rowOff>164085</xdr:rowOff>
    </xdr:to>
    <xdr:cxnSp macro="">
      <xdr:nvCxnSpPr>
        <xdr:cNvPr id="262" name="直線コネクタ 261"/>
        <xdr:cNvCxnSpPr/>
      </xdr:nvCxnSpPr>
      <xdr:spPr>
        <a:xfrm>
          <a:off x="14401800" y="14469872"/>
          <a:ext cx="889000"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3" name="フローチャート : 判断 262"/>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4" name="テキスト ボックス 263"/>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68072</xdr:rowOff>
    </xdr:to>
    <xdr:cxnSp macro="">
      <xdr:nvCxnSpPr>
        <xdr:cNvPr id="265" name="直線コネクタ 264"/>
        <xdr:cNvCxnSpPr/>
      </xdr:nvCxnSpPr>
      <xdr:spPr>
        <a:xfrm>
          <a:off x="13512800" y="1446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6" name="フローチャート : 判断 265"/>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7" name="テキスト ボックス 266"/>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8" name="フローチャート : 判断 267"/>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9" name="テキスト ボックス 268"/>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6"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7" name="円/楕円 276"/>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18559</xdr:rowOff>
    </xdr:from>
    <xdr:ext cx="736600" cy="259045"/>
    <xdr:sp macro="" textlink="">
      <xdr:nvSpPr>
        <xdr:cNvPr id="278" name="テキスト ボックス 277"/>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113285</xdr:rowOff>
    </xdr:from>
    <xdr:to>
      <xdr:col>22</xdr:col>
      <xdr:colOff>254000</xdr:colOff>
      <xdr:row>89</xdr:row>
      <xdr:rowOff>43435</xdr:rowOff>
    </xdr:to>
    <xdr:sp macro="" textlink="">
      <xdr:nvSpPr>
        <xdr:cNvPr id="279" name="円/楕円 278"/>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28212</xdr:rowOff>
    </xdr:from>
    <xdr:ext cx="762000" cy="259045"/>
    <xdr:sp macro="" textlink="">
      <xdr:nvSpPr>
        <xdr:cNvPr id="280" name="テキスト ボックス 279"/>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17272</xdr:rowOff>
    </xdr:from>
    <xdr:to>
      <xdr:col>21</xdr:col>
      <xdr:colOff>50800</xdr:colOff>
      <xdr:row>84</xdr:row>
      <xdr:rowOff>118872</xdr:rowOff>
    </xdr:to>
    <xdr:sp macro="" textlink="">
      <xdr:nvSpPr>
        <xdr:cNvPr id="281" name="円/楕円 280"/>
        <xdr:cNvSpPr/>
      </xdr:nvSpPr>
      <xdr:spPr>
        <a:xfrm>
          <a:off x="14351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103649</xdr:rowOff>
    </xdr:from>
    <xdr:ext cx="762000" cy="259045"/>
    <xdr:sp macro="" textlink="">
      <xdr:nvSpPr>
        <xdr:cNvPr id="282" name="テキスト ボックス 281"/>
        <xdr:cNvSpPr txBox="1"/>
      </xdr:nvSpPr>
      <xdr:spPr>
        <a:xfrm>
          <a:off x="14020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3" name="円/楕円 282"/>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93997</xdr:rowOff>
    </xdr:from>
    <xdr:ext cx="762000" cy="259045"/>
    <xdr:sp macro="" textlink="">
      <xdr:nvSpPr>
        <xdr:cNvPr id="284" name="テキスト ボックス 283"/>
        <xdr:cNvSpPr txBox="1"/>
      </xdr:nvSpPr>
      <xdr:spPr>
        <a:xfrm>
          <a:off x="13131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人口千人当たり職員数は前年度に比べて</a:t>
          </a:r>
          <a:r>
            <a:rPr kumimoji="1" lang="en-US" altLang="ja-JP" sz="1300">
              <a:latin typeface="ＭＳ Ｐゴシック"/>
            </a:rPr>
            <a:t>0.01</a:t>
          </a:r>
          <a:r>
            <a:rPr kumimoji="1" lang="ja-JP" altLang="en-US" sz="1300">
              <a:latin typeface="ＭＳ Ｐゴシック"/>
            </a:rPr>
            <a:t>人上昇した。事務事業の廃止や外部委託化など、これまでの行政改革の取組により、全国平均や類似団体平均を下回る状況にある。</a:t>
          </a:r>
        </a:p>
        <a:p>
          <a:r>
            <a:rPr kumimoji="1" lang="ja-JP" altLang="en-US" sz="1300">
              <a:latin typeface="ＭＳ Ｐゴシック"/>
            </a:rPr>
            <a:t>　今後も業務量に応じた適正な定員管理に努める。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4" name="直線コネクタ 313"/>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5"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6" name="直線コネクタ 315"/>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7"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8" name="直線コネクタ 317"/>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65617</xdr:rowOff>
    </xdr:from>
    <xdr:to>
      <xdr:col>24</xdr:col>
      <xdr:colOff>558800</xdr:colOff>
      <xdr:row>60</xdr:row>
      <xdr:rowOff>69638</xdr:rowOff>
    </xdr:to>
    <xdr:cxnSp macro="">
      <xdr:nvCxnSpPr>
        <xdr:cNvPr id="319" name="直線コネクタ 318"/>
        <xdr:cNvCxnSpPr/>
      </xdr:nvCxnSpPr>
      <xdr:spPr>
        <a:xfrm>
          <a:off x="16179800" y="1035261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20"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21" name="フローチャート : 判断 320"/>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61595</xdr:rowOff>
    </xdr:from>
    <xdr:to>
      <xdr:col>23</xdr:col>
      <xdr:colOff>406400</xdr:colOff>
      <xdr:row>60</xdr:row>
      <xdr:rowOff>65617</xdr:rowOff>
    </xdr:to>
    <xdr:cxnSp macro="">
      <xdr:nvCxnSpPr>
        <xdr:cNvPr id="322" name="直線コネクタ 321"/>
        <xdr:cNvCxnSpPr/>
      </xdr:nvCxnSpPr>
      <xdr:spPr>
        <a:xfrm>
          <a:off x="15290800" y="1034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3" name="フローチャート : 判断 322"/>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4" name="テキスト ボックス 323"/>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101812</xdr:rowOff>
    </xdr:to>
    <xdr:cxnSp macro="">
      <xdr:nvCxnSpPr>
        <xdr:cNvPr id="325" name="直線コネクタ 324"/>
        <xdr:cNvCxnSpPr/>
      </xdr:nvCxnSpPr>
      <xdr:spPr>
        <a:xfrm flipV="1">
          <a:off x="14401800" y="103485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6" name="フローチャート : 判断 325"/>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7" name="テキスト ボックス 32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101812</xdr:rowOff>
    </xdr:from>
    <xdr:to>
      <xdr:col>21</xdr:col>
      <xdr:colOff>0</xdr:colOff>
      <xdr:row>60</xdr:row>
      <xdr:rowOff>146050</xdr:rowOff>
    </xdr:to>
    <xdr:cxnSp macro="">
      <xdr:nvCxnSpPr>
        <xdr:cNvPr id="328" name="直線コネクタ 327"/>
        <xdr:cNvCxnSpPr/>
      </xdr:nvCxnSpPr>
      <xdr:spPr>
        <a:xfrm flipV="1">
          <a:off x="13512800" y="1038881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9" name="フローチャート : 判断 328"/>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30" name="テキスト ボックス 329"/>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1" name="フローチャート : 判断 330"/>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2" name="テキスト ボックス 331"/>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18838</xdr:rowOff>
    </xdr:from>
    <xdr:to>
      <xdr:col>24</xdr:col>
      <xdr:colOff>609600</xdr:colOff>
      <xdr:row>60</xdr:row>
      <xdr:rowOff>120438</xdr:rowOff>
    </xdr:to>
    <xdr:sp macro="" textlink="">
      <xdr:nvSpPr>
        <xdr:cNvPr id="338" name="円/楕円 337"/>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35365</xdr:rowOff>
    </xdr:from>
    <xdr:ext cx="762000" cy="259045"/>
    <xdr:sp macro="" textlink="">
      <xdr:nvSpPr>
        <xdr:cNvPr id="339"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340" name="円/楕円 339"/>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126594</xdr:rowOff>
    </xdr:from>
    <xdr:ext cx="736600" cy="259045"/>
    <xdr:sp macro="" textlink="">
      <xdr:nvSpPr>
        <xdr:cNvPr id="341" name="テキスト ボックス 340"/>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10795</xdr:rowOff>
    </xdr:from>
    <xdr:to>
      <xdr:col>22</xdr:col>
      <xdr:colOff>254000</xdr:colOff>
      <xdr:row>60</xdr:row>
      <xdr:rowOff>112395</xdr:rowOff>
    </xdr:to>
    <xdr:sp macro="" textlink="">
      <xdr:nvSpPr>
        <xdr:cNvPr id="342" name="円/楕円 341"/>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122572</xdr:rowOff>
    </xdr:from>
    <xdr:ext cx="762000" cy="259045"/>
    <xdr:sp macro="" textlink="">
      <xdr:nvSpPr>
        <xdr:cNvPr id="343" name="テキスト ボックス 342"/>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51012</xdr:rowOff>
    </xdr:from>
    <xdr:to>
      <xdr:col>21</xdr:col>
      <xdr:colOff>50800</xdr:colOff>
      <xdr:row>60</xdr:row>
      <xdr:rowOff>152612</xdr:rowOff>
    </xdr:to>
    <xdr:sp macro="" textlink="">
      <xdr:nvSpPr>
        <xdr:cNvPr id="344" name="円/楕円 343"/>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162789</xdr:rowOff>
    </xdr:from>
    <xdr:ext cx="762000" cy="259045"/>
    <xdr:sp macro="" textlink="">
      <xdr:nvSpPr>
        <xdr:cNvPr id="345" name="テキスト ボックス 344"/>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6" name="円/楕円 345"/>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7" name="テキスト ボックス 346"/>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実質公債費比率は前年度に比べて</a:t>
          </a:r>
          <a:r>
            <a:rPr kumimoji="1" lang="en-US" altLang="ja-JP" sz="1300">
              <a:latin typeface="ＭＳ Ｐゴシック"/>
            </a:rPr>
            <a:t>0.1</a:t>
          </a:r>
          <a:r>
            <a:rPr kumimoji="1" lang="ja-JP" altLang="en-US" sz="1300">
              <a:latin typeface="ＭＳ Ｐゴシック"/>
            </a:rPr>
            <a:t>ポイント低下し、早期健全化基準を下回る状況となっている。</a:t>
          </a:r>
        </a:p>
        <a:p>
          <a:r>
            <a:rPr kumimoji="1" lang="ja-JP" altLang="en-US" sz="1300">
              <a:latin typeface="ＭＳ Ｐゴシック"/>
            </a:rPr>
            <a:t>　今後は市債を活用した大規模事業の進展等、比率の上昇要因があるため急激な上昇とならないよう適切な財政運営に努める。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6" name="直線コネクタ 375"/>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7"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8" name="直線コネクタ 377"/>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9"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80" name="直線コネクタ 379"/>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105410</xdr:rowOff>
    </xdr:to>
    <xdr:cxnSp macro="">
      <xdr:nvCxnSpPr>
        <xdr:cNvPr id="381" name="直線コネクタ 380"/>
        <xdr:cNvCxnSpPr/>
      </xdr:nvCxnSpPr>
      <xdr:spPr>
        <a:xfrm flipV="1">
          <a:off x="16179800" y="67839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2"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3" name="フローチャート : 判断 382"/>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161713</xdr:rowOff>
    </xdr:to>
    <xdr:cxnSp macro="">
      <xdr:nvCxnSpPr>
        <xdr:cNvPr id="384" name="直線コネクタ 383"/>
        <xdr:cNvCxnSpPr/>
      </xdr:nvCxnSpPr>
      <xdr:spPr>
        <a:xfrm flipV="1">
          <a:off x="15290800" y="679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5" name="フローチャート : 判断 384"/>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6" name="テキスト ボックス 38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39</xdr:row>
      <xdr:rowOff>161713</xdr:rowOff>
    </xdr:to>
    <xdr:cxnSp macro="">
      <xdr:nvCxnSpPr>
        <xdr:cNvPr id="387" name="直線コネクタ 386"/>
        <xdr:cNvCxnSpPr/>
      </xdr:nvCxnSpPr>
      <xdr:spPr>
        <a:xfrm>
          <a:off x="14401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8" name="フローチャート : 判断 387"/>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9" name="テキスト ボックス 388"/>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38523</xdr:rowOff>
    </xdr:to>
    <xdr:cxnSp macro="">
      <xdr:nvCxnSpPr>
        <xdr:cNvPr id="390" name="直線コネクタ 389"/>
        <xdr:cNvCxnSpPr/>
      </xdr:nvCxnSpPr>
      <xdr:spPr>
        <a:xfrm flipV="1">
          <a:off x="13512800" y="684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91" name="フローチャート :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3" name="フローチャート : 判断 392"/>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4" name="テキスト ボックス 393"/>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0" name="円/楕円 399"/>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1"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2" name="円/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110913</xdr:rowOff>
    </xdr:from>
    <xdr:to>
      <xdr:col>22</xdr:col>
      <xdr:colOff>254000</xdr:colOff>
      <xdr:row>40</xdr:row>
      <xdr:rowOff>41063</xdr:rowOff>
    </xdr:to>
    <xdr:sp macro="" textlink="">
      <xdr:nvSpPr>
        <xdr:cNvPr id="404" name="円/楕円 403"/>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405" name="テキスト ボックス 404"/>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6" name="円/楕円 405"/>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7" name="テキスト ボックス 406"/>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408" name="円/楕円 40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409" name="テキスト ボックス 40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将来負担比率は前年度に比べ</a:t>
          </a:r>
          <a:r>
            <a:rPr kumimoji="1" lang="en-US" altLang="ja-JP" sz="1300">
              <a:latin typeface="ＭＳ Ｐゴシック"/>
            </a:rPr>
            <a:t>6.0</a:t>
          </a:r>
          <a:r>
            <a:rPr kumimoji="1" lang="ja-JP" altLang="en-US" sz="1300">
              <a:latin typeface="ＭＳ Ｐゴシック"/>
            </a:rPr>
            <a:t>ポイント低下した。主な要因は、充当可能基金額、標準財政規模の増や、退職手当の支給水準の減等によるものである。</a:t>
          </a:r>
        </a:p>
        <a:p>
          <a:r>
            <a:rPr kumimoji="1" lang="ja-JP" altLang="en-US" sz="1300">
              <a:latin typeface="ＭＳ Ｐゴシック"/>
            </a:rPr>
            <a:t>　比率は低下したものの、県との共同事業等の大規模事業等の実施により、将来負担額が増加することが考えられるため、地方債発行額の総額抑制や、土地開発公社からの計画的な土地の引き取りに努める。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8" name="直線コネクタ 437"/>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9"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40" name="直線コネクタ 439"/>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41"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2" name="直線コネクタ 441"/>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142240</xdr:rowOff>
    </xdr:from>
    <xdr:to>
      <xdr:col>24</xdr:col>
      <xdr:colOff>558800</xdr:colOff>
      <xdr:row>17</xdr:row>
      <xdr:rowOff>19050</xdr:rowOff>
    </xdr:to>
    <xdr:cxnSp macro="">
      <xdr:nvCxnSpPr>
        <xdr:cNvPr id="443" name="直線コネクタ 442"/>
        <xdr:cNvCxnSpPr/>
      </xdr:nvCxnSpPr>
      <xdr:spPr>
        <a:xfrm flipV="1">
          <a:off x="16179800" y="288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4"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5" name="フローチャート : 判断 444"/>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19050</xdr:rowOff>
    </xdr:from>
    <xdr:to>
      <xdr:col>23</xdr:col>
      <xdr:colOff>406400</xdr:colOff>
      <xdr:row>17</xdr:row>
      <xdr:rowOff>87418</xdr:rowOff>
    </xdr:to>
    <xdr:cxnSp macro="">
      <xdr:nvCxnSpPr>
        <xdr:cNvPr id="446" name="直線コネクタ 445"/>
        <xdr:cNvCxnSpPr/>
      </xdr:nvCxnSpPr>
      <xdr:spPr>
        <a:xfrm flipV="1">
          <a:off x="15290800" y="293370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7" name="フローチャート : 判断 446"/>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8" name="テキスト ボックス 447"/>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18</xdr:row>
      <xdr:rowOff>2032</xdr:rowOff>
    </xdr:to>
    <xdr:cxnSp macro="">
      <xdr:nvCxnSpPr>
        <xdr:cNvPr id="449" name="直線コネクタ 448"/>
        <xdr:cNvCxnSpPr/>
      </xdr:nvCxnSpPr>
      <xdr:spPr>
        <a:xfrm flipV="1">
          <a:off x="14401800" y="3002068"/>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50" name="フローチャート : 判断 449"/>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51" name="テキスト ボックス 450"/>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2032</xdr:rowOff>
    </xdr:from>
    <xdr:to>
      <xdr:col>21</xdr:col>
      <xdr:colOff>0</xdr:colOff>
      <xdr:row>18</xdr:row>
      <xdr:rowOff>78444</xdr:rowOff>
    </xdr:to>
    <xdr:cxnSp macro="">
      <xdr:nvCxnSpPr>
        <xdr:cNvPr id="452" name="直線コネクタ 451"/>
        <xdr:cNvCxnSpPr/>
      </xdr:nvCxnSpPr>
      <xdr:spPr>
        <a:xfrm flipV="1">
          <a:off x="13512800" y="308813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3" name="フローチャート : 判断 452"/>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4" name="テキスト ボックス 453"/>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5" name="フローチャート :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6" name="テキスト ボックス 455"/>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62" name="円/楕円 461"/>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63517</xdr:rowOff>
    </xdr:from>
    <xdr:ext cx="762000" cy="259045"/>
    <xdr:sp macro="" textlink="">
      <xdr:nvSpPr>
        <xdr:cNvPr id="463"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139700</xdr:rowOff>
    </xdr:from>
    <xdr:to>
      <xdr:col>23</xdr:col>
      <xdr:colOff>457200</xdr:colOff>
      <xdr:row>17</xdr:row>
      <xdr:rowOff>69850</xdr:rowOff>
    </xdr:to>
    <xdr:sp macro="" textlink="">
      <xdr:nvSpPr>
        <xdr:cNvPr id="464" name="円/楕円 463"/>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54627</xdr:rowOff>
    </xdr:from>
    <xdr:ext cx="736600" cy="259045"/>
    <xdr:sp macro="" textlink="">
      <xdr:nvSpPr>
        <xdr:cNvPr id="465" name="テキスト ボックス 464"/>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36618</xdr:rowOff>
    </xdr:from>
    <xdr:to>
      <xdr:col>22</xdr:col>
      <xdr:colOff>254000</xdr:colOff>
      <xdr:row>17</xdr:row>
      <xdr:rowOff>138218</xdr:rowOff>
    </xdr:to>
    <xdr:sp macro="" textlink="">
      <xdr:nvSpPr>
        <xdr:cNvPr id="466" name="円/楕円 465"/>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122995</xdr:rowOff>
    </xdr:from>
    <xdr:ext cx="762000" cy="259045"/>
    <xdr:sp macro="" textlink="">
      <xdr:nvSpPr>
        <xdr:cNvPr id="467" name="テキスト ボックス 466"/>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122682</xdr:rowOff>
    </xdr:from>
    <xdr:to>
      <xdr:col>21</xdr:col>
      <xdr:colOff>50800</xdr:colOff>
      <xdr:row>18</xdr:row>
      <xdr:rowOff>52832</xdr:rowOff>
    </xdr:to>
    <xdr:sp macro="" textlink="">
      <xdr:nvSpPr>
        <xdr:cNvPr id="468" name="円/楕円 467"/>
        <xdr:cNvSpPr/>
      </xdr:nvSpPr>
      <xdr:spPr>
        <a:xfrm>
          <a:off x="14351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37609</xdr:rowOff>
    </xdr:from>
    <xdr:ext cx="762000" cy="259045"/>
    <xdr:sp macro="" textlink="">
      <xdr:nvSpPr>
        <xdr:cNvPr id="469" name="テキスト ボックス 468"/>
        <xdr:cNvSpPr txBox="1"/>
      </xdr:nvSpPr>
      <xdr:spPr>
        <a:xfrm>
          <a:off x="14020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27644</xdr:rowOff>
    </xdr:from>
    <xdr:to>
      <xdr:col>19</xdr:col>
      <xdr:colOff>533400</xdr:colOff>
      <xdr:row>18</xdr:row>
      <xdr:rowOff>129244</xdr:rowOff>
    </xdr:to>
    <xdr:sp macro="" textlink="">
      <xdr:nvSpPr>
        <xdr:cNvPr id="470" name="円/楕円 469"/>
        <xdr:cNvSpPr/>
      </xdr:nvSpPr>
      <xdr:spPr>
        <a:xfrm>
          <a:off x="13462000" y="3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114021</xdr:rowOff>
    </xdr:from>
    <xdr:ext cx="762000" cy="259045"/>
    <xdr:sp macro="" textlink="">
      <xdr:nvSpPr>
        <xdr:cNvPr id="471" name="テキスト ボックス 470"/>
        <xdr:cNvSpPr txBox="1"/>
      </xdr:nvSpPr>
      <xdr:spPr>
        <a:xfrm>
          <a:off x="13131800" y="320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348,595
343,635
109.16
107,610,884
102,624,278
4,851,984
61,343,492
91,086,125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人件費に係る経常収支比率は、前年度に比べ</a:t>
          </a:r>
          <a:r>
            <a:rPr kumimoji="1" lang="en-US" altLang="ja-JP" sz="1300">
              <a:latin typeface="ＭＳ Ｐゴシック"/>
            </a:rPr>
            <a:t>0.9</a:t>
          </a:r>
          <a:r>
            <a:rPr kumimoji="1" lang="ja-JP" altLang="en-US" sz="1300">
              <a:latin typeface="ＭＳ Ｐゴシック"/>
            </a:rPr>
            <a:t>ポイント減少している。その主な要因としては、一般職員給や退職手当の減によるものである。</a:t>
          </a:r>
        </a:p>
        <a:p>
          <a:r>
            <a:rPr kumimoji="1" lang="ja-JP" altLang="en-US" sz="1300">
              <a:latin typeface="ＭＳ Ｐゴシック"/>
            </a:rPr>
            <a:t>　しかし、依然として全国平均、類似団体平均を上回っている状況であるため、定員適正化等の効率的な行政運営を行うなかで、人件費の適正化に努める。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106426</xdr:rowOff>
    </xdr:from>
    <xdr:to>
      <xdr:col>7</xdr:col>
      <xdr:colOff>15875</xdr:colOff>
      <xdr:row>41</xdr:row>
      <xdr:rowOff>78994</xdr:rowOff>
    </xdr:to>
    <xdr:cxnSp macro="">
      <xdr:nvCxnSpPr>
        <xdr:cNvPr id="58" name="直線コネクタ 57"/>
        <xdr:cNvCxnSpPr/>
      </xdr:nvCxnSpPr>
      <xdr:spPr>
        <a:xfrm flipV="1">
          <a:off x="4826000" y="5764276"/>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51071</xdr:rowOff>
    </xdr:from>
    <xdr:ext cx="762000" cy="259045"/>
    <xdr:sp macro="" textlink="">
      <xdr:nvSpPr>
        <xdr:cNvPr id="59" name="人件費最小値テキスト"/>
        <xdr:cNvSpPr txBox="1"/>
      </xdr:nvSpPr>
      <xdr:spPr>
        <a:xfrm>
          <a:off x="4914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41</xdr:row>
      <xdr:rowOff>78994</xdr:rowOff>
    </xdr:from>
    <xdr:to>
      <xdr:col>7</xdr:col>
      <xdr:colOff>104775</xdr:colOff>
      <xdr:row>41</xdr:row>
      <xdr:rowOff>78994</xdr:rowOff>
    </xdr:to>
    <xdr:cxnSp macro="">
      <xdr:nvCxnSpPr>
        <xdr:cNvPr id="60" name="直線コネクタ 59"/>
        <xdr:cNvCxnSpPr/>
      </xdr:nvCxnSpPr>
      <xdr:spPr>
        <a:xfrm>
          <a:off x="4737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21353</xdr:rowOff>
    </xdr:from>
    <xdr:ext cx="762000" cy="259045"/>
    <xdr:sp macro="" textlink="">
      <xdr:nvSpPr>
        <xdr:cNvPr id="61" name="人件費最大値テキスト"/>
        <xdr:cNvSpPr txBox="1"/>
      </xdr:nvSpPr>
      <xdr:spPr>
        <a:xfrm>
          <a:off x="4914900" y="550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106426</xdr:rowOff>
    </xdr:from>
    <xdr:to>
      <xdr:col>7</xdr:col>
      <xdr:colOff>104775</xdr:colOff>
      <xdr:row>33</xdr:row>
      <xdr:rowOff>106426</xdr:rowOff>
    </xdr:to>
    <xdr:cxnSp macro="">
      <xdr:nvCxnSpPr>
        <xdr:cNvPr id="62" name="直線コネクタ 61"/>
        <xdr:cNvCxnSpPr/>
      </xdr:nvCxnSpPr>
      <xdr:spPr>
        <a:xfrm>
          <a:off x="4737100" y="576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108712</xdr:rowOff>
    </xdr:from>
    <xdr:to>
      <xdr:col>7</xdr:col>
      <xdr:colOff>15875</xdr:colOff>
      <xdr:row>39</xdr:row>
      <xdr:rowOff>19558</xdr:rowOff>
    </xdr:to>
    <xdr:cxnSp macro="">
      <xdr:nvCxnSpPr>
        <xdr:cNvPr id="63" name="直線コネクタ 62"/>
        <xdr:cNvCxnSpPr/>
      </xdr:nvCxnSpPr>
      <xdr:spPr>
        <a:xfrm flipV="1">
          <a:off x="3987800" y="66238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4"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5" name="フローチャート : 判断 64"/>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19558</xdr:rowOff>
    </xdr:from>
    <xdr:to>
      <xdr:col>5</xdr:col>
      <xdr:colOff>549275</xdr:colOff>
      <xdr:row>39</xdr:row>
      <xdr:rowOff>156718</xdr:rowOff>
    </xdr:to>
    <xdr:cxnSp macro="">
      <xdr:nvCxnSpPr>
        <xdr:cNvPr id="66" name="直線コネクタ 65"/>
        <xdr:cNvCxnSpPr/>
      </xdr:nvCxnSpPr>
      <xdr:spPr>
        <a:xfrm flipV="1">
          <a:off x="3098800" y="6706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7" name="フローチャート : 判断 66"/>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8" name="テキスト ボックス 67"/>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156718</xdr:rowOff>
    </xdr:from>
    <xdr:to>
      <xdr:col>4</xdr:col>
      <xdr:colOff>346075</xdr:colOff>
      <xdr:row>40</xdr:row>
      <xdr:rowOff>40132</xdr:rowOff>
    </xdr:to>
    <xdr:cxnSp macro="">
      <xdr:nvCxnSpPr>
        <xdr:cNvPr id="69" name="直線コネクタ 68"/>
        <xdr:cNvCxnSpPr/>
      </xdr:nvCxnSpPr>
      <xdr:spPr>
        <a:xfrm flipV="1">
          <a:off x="2209800" y="68432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94488</xdr:rowOff>
    </xdr:from>
    <xdr:to>
      <xdr:col>4</xdr:col>
      <xdr:colOff>396875</xdr:colOff>
      <xdr:row>39</xdr:row>
      <xdr:rowOff>24638</xdr:rowOff>
    </xdr:to>
    <xdr:sp macro="" textlink="">
      <xdr:nvSpPr>
        <xdr:cNvPr id="70" name="フローチャート : 判断 69"/>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34815</xdr:rowOff>
    </xdr:from>
    <xdr:ext cx="762000" cy="259045"/>
    <xdr:sp macro="" textlink="">
      <xdr:nvSpPr>
        <xdr:cNvPr id="71" name="テキスト ボックス 70"/>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40132</xdr:rowOff>
    </xdr:from>
    <xdr:to>
      <xdr:col>3</xdr:col>
      <xdr:colOff>142875</xdr:colOff>
      <xdr:row>41</xdr:row>
      <xdr:rowOff>143002</xdr:rowOff>
    </xdr:to>
    <xdr:cxnSp macro="">
      <xdr:nvCxnSpPr>
        <xdr:cNvPr id="72" name="直線コネクタ 71"/>
        <xdr:cNvCxnSpPr/>
      </xdr:nvCxnSpPr>
      <xdr:spPr>
        <a:xfrm flipV="1">
          <a:off x="1320800" y="689813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103632</xdr:rowOff>
    </xdr:from>
    <xdr:to>
      <xdr:col>3</xdr:col>
      <xdr:colOff>193675</xdr:colOff>
      <xdr:row>39</xdr:row>
      <xdr:rowOff>33782</xdr:rowOff>
    </xdr:to>
    <xdr:sp macro="" textlink="">
      <xdr:nvSpPr>
        <xdr:cNvPr id="73" name="フローチャート : 判断 72"/>
        <xdr:cNvSpPr/>
      </xdr:nvSpPr>
      <xdr:spPr>
        <a:xfrm>
          <a:off x="2159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43959</xdr:rowOff>
    </xdr:from>
    <xdr:ext cx="762000" cy="259045"/>
    <xdr:sp macro="" textlink="">
      <xdr:nvSpPr>
        <xdr:cNvPr id="74" name="テキスト ボックス 73"/>
        <xdr:cNvSpPr txBox="1"/>
      </xdr:nvSpPr>
      <xdr:spPr>
        <a:xfrm>
          <a:off x="1828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105918</xdr:rowOff>
    </xdr:from>
    <xdr:to>
      <xdr:col>1</xdr:col>
      <xdr:colOff>676275</xdr:colOff>
      <xdr:row>40</xdr:row>
      <xdr:rowOff>36068</xdr:rowOff>
    </xdr:to>
    <xdr:sp macro="" textlink="">
      <xdr:nvSpPr>
        <xdr:cNvPr id="75" name="フローチャート : 判断 74"/>
        <xdr:cNvSpPr/>
      </xdr:nvSpPr>
      <xdr:spPr>
        <a:xfrm>
          <a:off x="1270000" y="67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46245</xdr:rowOff>
    </xdr:from>
    <xdr:ext cx="762000" cy="259045"/>
    <xdr:sp macro="" textlink="">
      <xdr:nvSpPr>
        <xdr:cNvPr id="76" name="テキスト ボックス 75"/>
        <xdr:cNvSpPr txBox="1"/>
      </xdr:nvSpPr>
      <xdr:spPr>
        <a:xfrm>
          <a:off x="9398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2" name="円/楕円 81"/>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3"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140208</xdr:rowOff>
    </xdr:from>
    <xdr:to>
      <xdr:col>5</xdr:col>
      <xdr:colOff>600075</xdr:colOff>
      <xdr:row>39</xdr:row>
      <xdr:rowOff>70358</xdr:rowOff>
    </xdr:to>
    <xdr:sp macro="" textlink="">
      <xdr:nvSpPr>
        <xdr:cNvPr id="84" name="円/楕円 83"/>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55135</xdr:rowOff>
    </xdr:from>
    <xdr:ext cx="736600" cy="259045"/>
    <xdr:sp macro="" textlink="">
      <xdr:nvSpPr>
        <xdr:cNvPr id="85" name="テキスト ボックス 84"/>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105918</xdr:rowOff>
    </xdr:from>
    <xdr:to>
      <xdr:col>4</xdr:col>
      <xdr:colOff>396875</xdr:colOff>
      <xdr:row>40</xdr:row>
      <xdr:rowOff>36068</xdr:rowOff>
    </xdr:to>
    <xdr:sp macro="" textlink="">
      <xdr:nvSpPr>
        <xdr:cNvPr id="86" name="円/楕円 85"/>
        <xdr:cNvSpPr/>
      </xdr:nvSpPr>
      <xdr:spPr>
        <a:xfrm>
          <a:off x="3048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20845</xdr:rowOff>
    </xdr:from>
    <xdr:ext cx="762000" cy="259045"/>
    <xdr:sp macro="" textlink="">
      <xdr:nvSpPr>
        <xdr:cNvPr id="87" name="テキスト ボックス 86"/>
        <xdr:cNvSpPr txBox="1"/>
      </xdr:nvSpPr>
      <xdr:spPr>
        <a:xfrm>
          <a:off x="2717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160782</xdr:rowOff>
    </xdr:from>
    <xdr:to>
      <xdr:col>3</xdr:col>
      <xdr:colOff>193675</xdr:colOff>
      <xdr:row>40</xdr:row>
      <xdr:rowOff>90932</xdr:rowOff>
    </xdr:to>
    <xdr:sp macro="" textlink="">
      <xdr:nvSpPr>
        <xdr:cNvPr id="88" name="円/楕円 87"/>
        <xdr:cNvSpPr/>
      </xdr:nvSpPr>
      <xdr:spPr>
        <a:xfrm>
          <a:off x="215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75709</xdr:rowOff>
    </xdr:from>
    <xdr:ext cx="762000" cy="259045"/>
    <xdr:sp macro="" textlink="">
      <xdr:nvSpPr>
        <xdr:cNvPr id="89" name="テキスト ボックス 88"/>
        <xdr:cNvSpPr txBox="1"/>
      </xdr:nvSpPr>
      <xdr:spPr>
        <a:xfrm>
          <a:off x="1828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92202</xdr:rowOff>
    </xdr:from>
    <xdr:to>
      <xdr:col>1</xdr:col>
      <xdr:colOff>676275</xdr:colOff>
      <xdr:row>42</xdr:row>
      <xdr:rowOff>22352</xdr:rowOff>
    </xdr:to>
    <xdr:sp macro="" textlink="">
      <xdr:nvSpPr>
        <xdr:cNvPr id="90" name="円/楕円 89"/>
        <xdr:cNvSpPr/>
      </xdr:nvSpPr>
      <xdr:spPr>
        <a:xfrm>
          <a:off x="1270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7129</xdr:rowOff>
    </xdr:from>
    <xdr:ext cx="762000" cy="259045"/>
    <xdr:sp macro="" textlink="">
      <xdr:nvSpPr>
        <xdr:cNvPr id="91" name="テキスト ボックス 90"/>
        <xdr:cNvSpPr txBox="1"/>
      </xdr:nvSpPr>
      <xdr:spPr>
        <a:xfrm>
          <a:off x="939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物件費に係る経常収支比率は、前年度に比べ</a:t>
          </a:r>
          <a:r>
            <a:rPr kumimoji="1" lang="en-US" altLang="ja-JP" sz="1300">
              <a:latin typeface="ＭＳ Ｐゴシック"/>
            </a:rPr>
            <a:t>0.6</a:t>
          </a:r>
          <a:r>
            <a:rPr kumimoji="1" lang="ja-JP" altLang="en-US" sz="1300">
              <a:latin typeface="ＭＳ Ｐゴシック"/>
            </a:rPr>
            <a:t>ポイント上昇した。その主な要因は、資源化センター施設管理費の増によるものである。</a:t>
          </a:r>
        </a:p>
        <a:p>
          <a:r>
            <a:rPr kumimoji="1" lang="ja-JP" altLang="en-US" sz="1300">
              <a:latin typeface="ＭＳ Ｐゴシック"/>
            </a:rPr>
            <a:t>　今後も業務の民間委託や新たな施設の備品購入等による増加が見込まれるが、経常経費の見直しを行うことで物件費の抑制に努める。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19" name="直線コネクタ 118"/>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0"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1" name="直線コネクタ 120"/>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2"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3" name="直線コネクタ 122"/>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101600</xdr:rowOff>
    </xdr:from>
    <xdr:to>
      <xdr:col>24</xdr:col>
      <xdr:colOff>31750</xdr:colOff>
      <xdr:row>17</xdr:row>
      <xdr:rowOff>6350</xdr:rowOff>
    </xdr:to>
    <xdr:cxnSp macro="">
      <xdr:nvCxnSpPr>
        <xdr:cNvPr id="124" name="直線コネクタ 123"/>
        <xdr:cNvCxnSpPr/>
      </xdr:nvCxnSpPr>
      <xdr:spPr>
        <a:xfrm>
          <a:off x="15671800" y="284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5"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6" name="フローチャート : 判断 125"/>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101600</xdr:rowOff>
    </xdr:to>
    <xdr:cxnSp macro="">
      <xdr:nvCxnSpPr>
        <xdr:cNvPr id="127" name="直線コネクタ 126"/>
        <xdr:cNvCxnSpPr/>
      </xdr:nvCxnSpPr>
      <xdr:spPr>
        <a:xfrm>
          <a:off x="14782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28" name="フローチャート : 判断 127"/>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29" name="テキスト ボックス 12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114300</xdr:rowOff>
    </xdr:to>
    <xdr:cxnSp macro="">
      <xdr:nvCxnSpPr>
        <xdr:cNvPr id="130" name="直線コネクタ 129"/>
        <xdr:cNvCxnSpPr/>
      </xdr:nvCxnSpPr>
      <xdr:spPr>
        <a:xfrm flipV="1">
          <a:off x="13893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1" name="フローチャート : 判断 130"/>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2" name="テキスト ボックス 131"/>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165100</xdr:rowOff>
    </xdr:to>
    <xdr:cxnSp macro="">
      <xdr:nvCxnSpPr>
        <xdr:cNvPr id="133" name="直線コネクタ 132"/>
        <xdr:cNvCxnSpPr/>
      </xdr:nvCxnSpPr>
      <xdr:spPr>
        <a:xfrm flipV="1">
          <a:off x="13004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4" name="フローチャート : 判断 133"/>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5" name="テキスト ボックス 13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6" name="フローチャート :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7" name="テキスト ボックス 13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3" name="円/楕円 142"/>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4"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45" name="円/楕円 144"/>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137177</xdr:rowOff>
    </xdr:from>
    <xdr:ext cx="736600" cy="259045"/>
    <xdr:sp macro="" textlink="">
      <xdr:nvSpPr>
        <xdr:cNvPr id="146" name="テキスト ボックス 145"/>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47" name="円/楕円 146"/>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48" name="テキスト ボックス 147"/>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49" name="円/楕円 148"/>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0" name="テキスト ボックス 149"/>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1" name="円/楕円 150"/>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2" name="テキスト ボックス 15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a:t>
          </a:r>
          <a:r>
            <a:rPr kumimoji="1" lang="en-US" altLang="ja-JP" sz="1300">
              <a:latin typeface="ＭＳ Ｐゴシック"/>
            </a:rPr>
            <a:t>0.2</a:t>
          </a:r>
          <a:r>
            <a:rPr kumimoji="1" lang="ja-JP" altLang="en-US" sz="1300">
              <a:latin typeface="ＭＳ Ｐゴシック"/>
            </a:rPr>
            <a:t>ポイント減少した。主な要因は、障害者医療費支給の減によるものである。</a:t>
          </a:r>
        </a:p>
        <a:p>
          <a:r>
            <a:rPr kumimoji="1" lang="ja-JP" altLang="en-US" sz="1300">
              <a:latin typeface="ＭＳ Ｐゴシック"/>
            </a:rPr>
            <a:t>　しかし、今後についても社会状況等から扶助費の増加が見込まれるため、市単独扶助費の見直しや、各種給付の適正な支出を行うことで抑制に努める。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0" name="直線コネクタ 179"/>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1"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2" name="直線コネクタ 181"/>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3"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4" name="直線コネクタ 183"/>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63500</xdr:rowOff>
    </xdr:to>
    <xdr:cxnSp macro="">
      <xdr:nvCxnSpPr>
        <xdr:cNvPr id="185" name="直線コネクタ 184"/>
        <xdr:cNvCxnSpPr/>
      </xdr:nvCxnSpPr>
      <xdr:spPr>
        <a:xfrm flipV="1">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7" name="フローチャート : 判断 186"/>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63500</xdr:rowOff>
    </xdr:to>
    <xdr:cxnSp macro="">
      <xdr:nvCxnSpPr>
        <xdr:cNvPr id="188" name="直線コネクタ 187"/>
        <xdr:cNvCxnSpPr/>
      </xdr:nvCxnSpPr>
      <xdr:spPr>
        <a:xfrm>
          <a:off x="3098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89" name="フローチャート : 判断 188"/>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0" name="テキスト ボックス 18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1" name="直線コネクタ 190"/>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2" name="フローチャート : 判断 191"/>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3" name="テキスト ボックス 192"/>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56</xdr:row>
      <xdr:rowOff>12700</xdr:rowOff>
    </xdr:to>
    <xdr:cxnSp macro="">
      <xdr:nvCxnSpPr>
        <xdr:cNvPr id="194" name="直線コネクタ 193"/>
        <xdr:cNvCxnSpPr/>
      </xdr:nvCxnSpPr>
      <xdr:spPr>
        <a:xfrm>
          <a:off x="1320800" y="947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5" name="フローチャート : 判断 194"/>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7" name="フローチャート : 判断 196"/>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8" name="テキスト ボックス 19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4" name="円/楕円 203"/>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205"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6" name="円/楕円 205"/>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7" name="テキスト ボックス 206"/>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09" name="テキスト ボックス 208"/>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1" name="テキスト ボックス 21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2" name="円/楕円 211"/>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3" name="テキスト ボックス 212"/>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a:t>
          </a:r>
          <a:r>
            <a:rPr kumimoji="1" lang="en-US" altLang="ja-JP" sz="1300">
              <a:latin typeface="ＭＳ Ｐゴシック"/>
            </a:rPr>
            <a:t>0.7</a:t>
          </a:r>
          <a:r>
            <a:rPr kumimoji="1" lang="ja-JP" altLang="en-US" sz="1300">
              <a:latin typeface="ＭＳ Ｐゴシック"/>
            </a:rPr>
            <a:t>ポイント上昇した。その主な要因は、介護保険事業特別会計への繰出金の増によるものである。</a:t>
          </a:r>
        </a:p>
        <a:p>
          <a:r>
            <a:rPr kumimoji="1" lang="ja-JP" altLang="en-US" sz="1300">
              <a:latin typeface="ＭＳ Ｐゴシック"/>
            </a:rPr>
            <a:t>　国民健康保険や介護保険等の特別会計への繰出金については、今後も増加する見込みであるため、引き続き動向を注視しながら適正な規模を維持するよう努める。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1" name="直線コネクタ 240"/>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2"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3" name="直線コネクタ 242"/>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4"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5" name="直線コネクタ 244"/>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92710</xdr:rowOff>
    </xdr:to>
    <xdr:cxnSp macro="">
      <xdr:nvCxnSpPr>
        <xdr:cNvPr id="246" name="直線コネクタ 245"/>
        <xdr:cNvCxnSpPr/>
      </xdr:nvCxnSpPr>
      <xdr:spPr>
        <a:xfrm>
          <a:off x="15671800" y="9469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7"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8" name="フローチャート : 判断 247"/>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39370</xdr:rowOff>
    </xdr:to>
    <xdr:cxnSp macro="">
      <xdr:nvCxnSpPr>
        <xdr:cNvPr id="249" name="直線コネクタ 248"/>
        <xdr:cNvCxnSpPr/>
      </xdr:nvCxnSpPr>
      <xdr:spPr>
        <a:xfrm>
          <a:off x="14782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0" name="フローチャート : 判断 249"/>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1" name="テキスト ボックス 250"/>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165100</xdr:rowOff>
    </xdr:to>
    <xdr:cxnSp macro="">
      <xdr:nvCxnSpPr>
        <xdr:cNvPr id="252" name="直線コネクタ 251"/>
        <xdr:cNvCxnSpPr/>
      </xdr:nvCxnSpPr>
      <xdr:spPr>
        <a:xfrm>
          <a:off x="13893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3" name="フローチャート : 判断 252"/>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4" name="テキスト ボックス 253"/>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54</xdr:row>
      <xdr:rowOff>149860</xdr:rowOff>
    </xdr:to>
    <xdr:cxnSp macro="">
      <xdr:nvCxnSpPr>
        <xdr:cNvPr id="255" name="直線コネクタ 254"/>
        <xdr:cNvCxnSpPr/>
      </xdr:nvCxnSpPr>
      <xdr:spPr>
        <a:xfrm>
          <a:off x="13004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6" name="フローチャート : 判断 255"/>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7" name="テキスト ボックス 256"/>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9" name="テキスト ボックス 25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5" name="円/楕円 264"/>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6"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67" name="円/楕円 266"/>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68" name="テキスト ボックス 267"/>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69" name="円/楕円 268"/>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0" name="テキスト ボックス 269"/>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1" name="円/楕円 270"/>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2" name="テキスト ボックス 271"/>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3" name="円/楕円 272"/>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4" name="テキスト ボックス 273"/>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補助費等に係る経常収支比率は、前年度に比べ</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全国平均、類似団体平均、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2" name="直線コネクタ 301"/>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3"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4" name="直線コネクタ 303"/>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127000</xdr:rowOff>
    </xdr:from>
    <xdr:to>
      <xdr:col>24</xdr:col>
      <xdr:colOff>31750</xdr:colOff>
      <xdr:row>40</xdr:row>
      <xdr:rowOff>139700</xdr:rowOff>
    </xdr:to>
    <xdr:cxnSp macro="">
      <xdr:nvCxnSpPr>
        <xdr:cNvPr id="307" name="直線コネクタ 306"/>
        <xdr:cNvCxnSpPr/>
      </xdr:nvCxnSpPr>
      <xdr:spPr>
        <a:xfrm flipV="1">
          <a:off x="156718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08"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09" name="フローチャート : 判断 308"/>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127000</xdr:rowOff>
    </xdr:from>
    <xdr:to>
      <xdr:col>22</xdr:col>
      <xdr:colOff>565150</xdr:colOff>
      <xdr:row>40</xdr:row>
      <xdr:rowOff>139700</xdr:rowOff>
    </xdr:to>
    <xdr:cxnSp macro="">
      <xdr:nvCxnSpPr>
        <xdr:cNvPr id="310" name="直線コネクタ 309"/>
        <xdr:cNvCxnSpPr/>
      </xdr:nvCxnSpPr>
      <xdr:spPr>
        <a:xfrm>
          <a:off x="14782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1" name="フローチャート : 判断 310"/>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2" name="テキスト ボックス 311"/>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40</xdr:row>
      <xdr:rowOff>139700</xdr:rowOff>
    </xdr:to>
    <xdr:cxnSp macro="">
      <xdr:nvCxnSpPr>
        <xdr:cNvPr id="313" name="直線コネクタ 312"/>
        <xdr:cNvCxnSpPr/>
      </xdr:nvCxnSpPr>
      <xdr:spPr>
        <a:xfrm flipV="1">
          <a:off x="13893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4" name="フローチャート : 判断 313"/>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5" name="テキスト ボックス 314"/>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139700</xdr:rowOff>
    </xdr:from>
    <xdr:to>
      <xdr:col>20</xdr:col>
      <xdr:colOff>158750</xdr:colOff>
      <xdr:row>41</xdr:row>
      <xdr:rowOff>57150</xdr:rowOff>
    </xdr:to>
    <xdr:cxnSp macro="">
      <xdr:nvCxnSpPr>
        <xdr:cNvPr id="316" name="直線コネクタ 315"/>
        <xdr:cNvCxnSpPr/>
      </xdr:nvCxnSpPr>
      <xdr:spPr>
        <a:xfrm flipV="1">
          <a:off x="13004800" y="699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7" name="フローチャート : 判断 316"/>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18" name="テキスト ボックス 31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19" name="フローチャート : 判断 318"/>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0" name="テキスト ボックス 31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76200</xdr:rowOff>
    </xdr:from>
    <xdr:to>
      <xdr:col>24</xdr:col>
      <xdr:colOff>82550</xdr:colOff>
      <xdr:row>41</xdr:row>
      <xdr:rowOff>6350</xdr:rowOff>
    </xdr:to>
    <xdr:sp macro="" textlink="">
      <xdr:nvSpPr>
        <xdr:cNvPr id="326" name="円/楕円 325"/>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48277</xdr:rowOff>
    </xdr:from>
    <xdr:ext cx="762000" cy="259045"/>
    <xdr:sp macro="" textlink="">
      <xdr:nvSpPr>
        <xdr:cNvPr id="327" name="補助費等該当値テキスト"/>
        <xdr:cNvSpPr txBox="1"/>
      </xdr:nvSpPr>
      <xdr:spPr>
        <a:xfrm>
          <a:off x="16598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88900</xdr:rowOff>
    </xdr:from>
    <xdr:to>
      <xdr:col>22</xdr:col>
      <xdr:colOff>615950</xdr:colOff>
      <xdr:row>41</xdr:row>
      <xdr:rowOff>19050</xdr:rowOff>
    </xdr:to>
    <xdr:sp macro="" textlink="">
      <xdr:nvSpPr>
        <xdr:cNvPr id="328" name="円/楕円 327"/>
        <xdr:cNvSpPr/>
      </xdr:nvSpPr>
      <xdr:spPr>
        <a:xfrm>
          <a:off x="15621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3827</xdr:rowOff>
    </xdr:from>
    <xdr:ext cx="736600" cy="259045"/>
    <xdr:sp macro="" textlink="">
      <xdr:nvSpPr>
        <xdr:cNvPr id="329" name="テキスト ボックス 328"/>
        <xdr:cNvSpPr txBox="1"/>
      </xdr:nvSpPr>
      <xdr:spPr>
        <a:xfrm>
          <a:off x="15290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0" name="円/楕円 329"/>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1" name="テキスト ボックス 330"/>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88900</xdr:rowOff>
    </xdr:from>
    <xdr:to>
      <xdr:col>20</xdr:col>
      <xdr:colOff>209550</xdr:colOff>
      <xdr:row>41</xdr:row>
      <xdr:rowOff>19050</xdr:rowOff>
    </xdr:to>
    <xdr:sp macro="" textlink="">
      <xdr:nvSpPr>
        <xdr:cNvPr id="332" name="円/楕円 331"/>
        <xdr:cNvSpPr/>
      </xdr:nvSpPr>
      <xdr:spPr>
        <a:xfrm>
          <a:off x="13843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3827</xdr:rowOff>
    </xdr:from>
    <xdr:ext cx="762000" cy="259045"/>
    <xdr:sp macro="" textlink="">
      <xdr:nvSpPr>
        <xdr:cNvPr id="333" name="テキスト ボックス 332"/>
        <xdr:cNvSpPr txBox="1"/>
      </xdr:nvSpPr>
      <xdr:spPr>
        <a:xfrm>
          <a:off x="13512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6350</xdr:rowOff>
    </xdr:from>
    <xdr:to>
      <xdr:col>19</xdr:col>
      <xdr:colOff>6350</xdr:colOff>
      <xdr:row>41</xdr:row>
      <xdr:rowOff>107950</xdr:rowOff>
    </xdr:to>
    <xdr:sp macro="" textlink="">
      <xdr:nvSpPr>
        <xdr:cNvPr id="334" name="円/楕円 333"/>
        <xdr:cNvSpPr/>
      </xdr:nvSpPr>
      <xdr:spPr>
        <a:xfrm>
          <a:off x="12954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92727</xdr:rowOff>
    </xdr:from>
    <xdr:ext cx="762000" cy="259045"/>
    <xdr:sp macro="" textlink="">
      <xdr:nvSpPr>
        <xdr:cNvPr id="335" name="テキスト ボックス 334"/>
        <xdr:cNvSpPr txBox="1"/>
      </xdr:nvSpPr>
      <xdr:spPr>
        <a:xfrm>
          <a:off x="12623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公債費に係る経常収支比率は、前年度に比べ</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今後も市債の活用については、世代間負担の公平性も鑑みながら、計画的な運用に努める必要がある。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3" name="直線コネクタ 362"/>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4"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5" name="直線コネクタ 364"/>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130810</xdr:rowOff>
    </xdr:to>
    <xdr:cxnSp macro="">
      <xdr:nvCxnSpPr>
        <xdr:cNvPr id="368" name="直線コネクタ 367"/>
        <xdr:cNvCxnSpPr/>
      </xdr:nvCxnSpPr>
      <xdr:spPr>
        <a:xfrm flipV="1">
          <a:off x="3987800" y="12981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69"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0" name="フローチャート : 判断 369"/>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75</xdr:row>
      <xdr:rowOff>130810</xdr:rowOff>
    </xdr:to>
    <xdr:cxnSp macro="">
      <xdr:nvCxnSpPr>
        <xdr:cNvPr id="371" name="直線コネクタ 370"/>
        <xdr:cNvCxnSpPr/>
      </xdr:nvCxnSpPr>
      <xdr:spPr>
        <a:xfrm>
          <a:off x="3098800" y="12898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2" name="フローチャート : 判断 371"/>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3" name="テキスト ボックス 372"/>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39370</xdr:rowOff>
    </xdr:to>
    <xdr:cxnSp macro="">
      <xdr:nvCxnSpPr>
        <xdr:cNvPr id="374" name="直線コネクタ 373"/>
        <xdr:cNvCxnSpPr/>
      </xdr:nvCxnSpPr>
      <xdr:spPr>
        <a:xfrm>
          <a:off x="2209800" y="12837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5" name="フローチャート : 判断 374"/>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6" name="テキスト ボックス 375"/>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165100</xdr:rowOff>
    </xdr:to>
    <xdr:cxnSp macro="">
      <xdr:nvCxnSpPr>
        <xdr:cNvPr id="377" name="直線コネクタ 376"/>
        <xdr:cNvCxnSpPr/>
      </xdr:nvCxnSpPr>
      <xdr:spPr>
        <a:xfrm flipV="1">
          <a:off x="1320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78" name="フローチャート : 判断 377"/>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79" name="テキスト ボックス 378"/>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0" name="フローチャート : 判断 37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1" name="テキスト ボックス 380"/>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7" name="円/楕円 386"/>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8"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9" name="円/楕円 388"/>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0" name="テキスト ボックス 389"/>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160020</xdr:rowOff>
    </xdr:from>
    <xdr:to>
      <xdr:col>4</xdr:col>
      <xdr:colOff>396875</xdr:colOff>
      <xdr:row>75</xdr:row>
      <xdr:rowOff>90170</xdr:rowOff>
    </xdr:to>
    <xdr:sp macro="" textlink="">
      <xdr:nvSpPr>
        <xdr:cNvPr id="391" name="円/楕円 390"/>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100347</xdr:rowOff>
    </xdr:from>
    <xdr:ext cx="762000" cy="259045"/>
    <xdr:sp macro="" textlink="">
      <xdr:nvSpPr>
        <xdr:cNvPr id="392" name="テキスト ボックス 391"/>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3" name="円/楕円 392"/>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4" name="テキスト ボックス 393"/>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95" name="円/楕円 394"/>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396" name="テキスト ボックス 395"/>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公債費以外に係る経常収支比率は、前年度に比べ</a:t>
          </a:r>
          <a:r>
            <a:rPr kumimoji="1" lang="en-US" altLang="ja-JP" sz="1300">
              <a:latin typeface="ＭＳ Ｐゴシック"/>
            </a:rPr>
            <a:t>0.1</a:t>
          </a:r>
          <a:r>
            <a:rPr kumimoji="1" lang="ja-JP" altLang="en-US" sz="1300">
              <a:latin typeface="ＭＳ Ｐゴシック"/>
            </a:rPr>
            <a:t>ポイント上昇した。</a:t>
          </a:r>
        </a:p>
        <a:p>
          <a:r>
            <a:rPr kumimoji="1" lang="ja-JP" altLang="en-US" sz="1300">
              <a:latin typeface="ＭＳ Ｐゴシック"/>
            </a:rPr>
            <a:t>　依然として、全国平均、類似団体平均、県平均を上回っている状況が続いているため、歳出全体において事業の見直し、経常経費の見直し等の行財政改革を推進し、経常収支比率の改善に努める。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4" name="直線コネクタ 423"/>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5"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6" name="直線コネクタ 425"/>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7"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28" name="直線コネクタ 427"/>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50800</xdr:rowOff>
    </xdr:to>
    <xdr:cxnSp macro="">
      <xdr:nvCxnSpPr>
        <xdr:cNvPr id="429" name="直線コネクタ 428"/>
        <xdr:cNvCxnSpPr/>
      </xdr:nvCxnSpPr>
      <xdr:spPr>
        <a:xfrm>
          <a:off x="15671800" y="1341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43180</xdr:rowOff>
    </xdr:to>
    <xdr:cxnSp macro="">
      <xdr:nvCxnSpPr>
        <xdr:cNvPr id="432" name="直線コネクタ 431"/>
        <xdr:cNvCxnSpPr/>
      </xdr:nvCxnSpPr>
      <xdr:spPr>
        <a:xfrm>
          <a:off x="14782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3" name="フローチャート : 判断 432"/>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4" name="テキスト ボックス 43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119380</xdr:rowOff>
    </xdr:to>
    <xdr:cxnSp macro="">
      <xdr:nvCxnSpPr>
        <xdr:cNvPr id="435" name="直線コネクタ 434"/>
        <xdr:cNvCxnSpPr/>
      </xdr:nvCxnSpPr>
      <xdr:spPr>
        <a:xfrm flipV="1">
          <a:off x="13893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168911</xdr:rowOff>
    </xdr:to>
    <xdr:cxnSp macro="">
      <xdr:nvCxnSpPr>
        <xdr:cNvPr id="438" name="直線コネクタ 437"/>
        <xdr:cNvCxnSpPr/>
      </xdr:nvCxnSpPr>
      <xdr:spPr>
        <a:xfrm flipV="1">
          <a:off x="13004800" y="134924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9" name="フローチャート : 判断 438"/>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0" name="テキスト ボックス 439"/>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1" name="フローチャート :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2" name="テキスト ボックス 44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8" name="円/楕円 447"/>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9"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0" name="円/楕円 449"/>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1" name="テキスト ボックス 450"/>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2" name="円/楕円 451"/>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3" name="テキスト ボックス 452"/>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54" name="円/楕円 453"/>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55" name="テキスト ボックス 454"/>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118111</xdr:rowOff>
    </xdr:from>
    <xdr:to>
      <xdr:col>19</xdr:col>
      <xdr:colOff>6350</xdr:colOff>
      <xdr:row>80</xdr:row>
      <xdr:rowOff>48261</xdr:rowOff>
    </xdr:to>
    <xdr:sp macro="" textlink="">
      <xdr:nvSpPr>
        <xdr:cNvPr id="456" name="円/楕円 455"/>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33038</xdr:rowOff>
    </xdr:from>
    <xdr:ext cx="762000" cy="259045"/>
    <xdr:sp macro="" textlink="">
      <xdr:nvSpPr>
        <xdr:cNvPr id="457" name="テキスト ボックス 456"/>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55258</xdr:rowOff>
    </xdr:from>
    <xdr:to>
      <xdr:col>4</xdr:col>
      <xdr:colOff>1117600</xdr:colOff>
      <xdr:row>15</xdr:row>
      <xdr:rowOff>77851</xdr:rowOff>
    </xdr:to>
    <xdr:cxnSp macro="">
      <xdr:nvCxnSpPr>
        <xdr:cNvPr id="50" name="直線コネクタ 49"/>
        <xdr:cNvCxnSpPr/>
      </xdr:nvCxnSpPr>
      <xdr:spPr bwMode="auto">
        <a:xfrm>
          <a:off x="5003800" y="2674633"/>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102921</xdr:rowOff>
    </xdr:from>
    <xdr:to>
      <xdr:col>4</xdr:col>
      <xdr:colOff>469900</xdr:colOff>
      <xdr:row>15</xdr:row>
      <xdr:rowOff>55258</xdr:rowOff>
    </xdr:to>
    <xdr:cxnSp macro="">
      <xdr:nvCxnSpPr>
        <xdr:cNvPr id="53" name="直線コネクタ 52"/>
        <xdr:cNvCxnSpPr/>
      </xdr:nvCxnSpPr>
      <xdr:spPr bwMode="auto">
        <a:xfrm>
          <a:off x="4305300" y="2550846"/>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65430</xdr:rowOff>
    </xdr:from>
    <xdr:to>
      <xdr:col>3</xdr:col>
      <xdr:colOff>904875</xdr:colOff>
      <xdr:row>14</xdr:row>
      <xdr:rowOff>102921</xdr:rowOff>
    </xdr:to>
    <xdr:cxnSp macro="">
      <xdr:nvCxnSpPr>
        <xdr:cNvPr id="56" name="直線コネクタ 55"/>
        <xdr:cNvCxnSpPr/>
      </xdr:nvCxnSpPr>
      <xdr:spPr bwMode="auto">
        <a:xfrm>
          <a:off x="3606800" y="2513355"/>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127381</xdr:rowOff>
    </xdr:from>
    <xdr:to>
      <xdr:col>3</xdr:col>
      <xdr:colOff>206375</xdr:colOff>
      <xdr:row>14</xdr:row>
      <xdr:rowOff>65430</xdr:rowOff>
    </xdr:to>
    <xdr:cxnSp macro="">
      <xdr:nvCxnSpPr>
        <xdr:cNvPr id="59" name="直線コネクタ 58"/>
        <xdr:cNvCxnSpPr/>
      </xdr:nvCxnSpPr>
      <xdr:spPr bwMode="auto">
        <a:xfrm>
          <a:off x="2908300" y="2403856"/>
          <a:ext cx="6985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27051</xdr:rowOff>
    </xdr:from>
    <xdr:to>
      <xdr:col>5</xdr:col>
      <xdr:colOff>34925</xdr:colOff>
      <xdr:row>15</xdr:row>
      <xdr:rowOff>128651</xdr:rowOff>
    </xdr:to>
    <xdr:sp macro="" textlink="">
      <xdr:nvSpPr>
        <xdr:cNvPr id="69" name="円/楕円 68"/>
        <xdr:cNvSpPr/>
      </xdr:nvSpPr>
      <xdr:spPr bwMode="auto">
        <a:xfrm>
          <a:off x="5600700" y="264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43578</xdr:rowOff>
    </xdr:from>
    <xdr:ext cx="762000" cy="259045"/>
    <xdr:sp macro="" textlink="">
      <xdr:nvSpPr>
        <xdr:cNvPr id="70" name="人口1人当たり決算額の推移該当値テキスト130"/>
        <xdr:cNvSpPr txBox="1"/>
      </xdr:nvSpPr>
      <xdr:spPr>
        <a:xfrm>
          <a:off x="5740400" y="249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4458</xdr:rowOff>
    </xdr:from>
    <xdr:to>
      <xdr:col>4</xdr:col>
      <xdr:colOff>520700</xdr:colOff>
      <xdr:row>15</xdr:row>
      <xdr:rowOff>106058</xdr:rowOff>
    </xdr:to>
    <xdr:sp macro="" textlink="">
      <xdr:nvSpPr>
        <xdr:cNvPr id="71" name="円/楕円 70"/>
        <xdr:cNvSpPr/>
      </xdr:nvSpPr>
      <xdr:spPr bwMode="auto">
        <a:xfrm>
          <a:off x="4953000" y="262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116235</xdr:rowOff>
    </xdr:from>
    <xdr:ext cx="736600" cy="259045"/>
    <xdr:sp macro="" textlink="">
      <xdr:nvSpPr>
        <xdr:cNvPr id="72" name="テキスト ボックス 71"/>
        <xdr:cNvSpPr txBox="1"/>
      </xdr:nvSpPr>
      <xdr:spPr>
        <a:xfrm>
          <a:off x="4622800" y="239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52121</xdr:rowOff>
    </xdr:from>
    <xdr:to>
      <xdr:col>3</xdr:col>
      <xdr:colOff>955675</xdr:colOff>
      <xdr:row>14</xdr:row>
      <xdr:rowOff>153721</xdr:rowOff>
    </xdr:to>
    <xdr:sp macro="" textlink="">
      <xdr:nvSpPr>
        <xdr:cNvPr id="73" name="円/楕円 72"/>
        <xdr:cNvSpPr/>
      </xdr:nvSpPr>
      <xdr:spPr bwMode="auto">
        <a:xfrm>
          <a:off x="4254500" y="250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163898</xdr:rowOff>
    </xdr:from>
    <xdr:ext cx="762000" cy="259045"/>
    <xdr:sp macro="" textlink="">
      <xdr:nvSpPr>
        <xdr:cNvPr id="74" name="テキスト ボックス 73"/>
        <xdr:cNvSpPr txBox="1"/>
      </xdr:nvSpPr>
      <xdr:spPr>
        <a:xfrm>
          <a:off x="3924300" y="226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14630</xdr:rowOff>
    </xdr:from>
    <xdr:to>
      <xdr:col>3</xdr:col>
      <xdr:colOff>257175</xdr:colOff>
      <xdr:row>14</xdr:row>
      <xdr:rowOff>116230</xdr:rowOff>
    </xdr:to>
    <xdr:sp macro="" textlink="">
      <xdr:nvSpPr>
        <xdr:cNvPr id="75" name="円/楕円 74"/>
        <xdr:cNvSpPr/>
      </xdr:nvSpPr>
      <xdr:spPr bwMode="auto">
        <a:xfrm>
          <a:off x="3556000" y="246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126407</xdr:rowOff>
    </xdr:from>
    <xdr:ext cx="762000" cy="259045"/>
    <xdr:sp macro="" textlink="">
      <xdr:nvSpPr>
        <xdr:cNvPr id="76" name="テキスト ボックス 75"/>
        <xdr:cNvSpPr txBox="1"/>
      </xdr:nvSpPr>
      <xdr:spPr>
        <a:xfrm>
          <a:off x="3225800" y="22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76581</xdr:rowOff>
    </xdr:from>
    <xdr:to>
      <xdr:col>2</xdr:col>
      <xdr:colOff>692150</xdr:colOff>
      <xdr:row>14</xdr:row>
      <xdr:rowOff>6731</xdr:rowOff>
    </xdr:to>
    <xdr:sp macro="" textlink="">
      <xdr:nvSpPr>
        <xdr:cNvPr id="77" name="円/楕円 76"/>
        <xdr:cNvSpPr/>
      </xdr:nvSpPr>
      <xdr:spPr bwMode="auto">
        <a:xfrm>
          <a:off x="2857500" y="235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16908</xdr:rowOff>
    </xdr:from>
    <xdr:ext cx="762000" cy="259045"/>
    <xdr:sp macro="" textlink="">
      <xdr:nvSpPr>
        <xdr:cNvPr id="78" name="テキスト ボックス 77"/>
        <xdr:cNvSpPr txBox="1"/>
      </xdr:nvSpPr>
      <xdr:spPr>
        <a:xfrm>
          <a:off x="25273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288346</xdr:rowOff>
    </xdr:from>
    <xdr:to>
      <xdr:col>4</xdr:col>
      <xdr:colOff>1117600</xdr:colOff>
      <xdr:row>36</xdr:row>
      <xdr:rowOff>27239</xdr:rowOff>
    </xdr:to>
    <xdr:cxnSp macro="">
      <xdr:nvCxnSpPr>
        <xdr:cNvPr id="110" name="直線コネクタ 109"/>
        <xdr:cNvCxnSpPr/>
      </xdr:nvCxnSpPr>
      <xdr:spPr bwMode="auto">
        <a:xfrm>
          <a:off x="5003800" y="6898696"/>
          <a:ext cx="6477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288346</xdr:rowOff>
    </xdr:from>
    <xdr:to>
      <xdr:col>4</xdr:col>
      <xdr:colOff>469900</xdr:colOff>
      <xdr:row>35</xdr:row>
      <xdr:rowOff>290220</xdr:rowOff>
    </xdr:to>
    <xdr:cxnSp macro="">
      <xdr:nvCxnSpPr>
        <xdr:cNvPr id="113" name="直線コネクタ 112"/>
        <xdr:cNvCxnSpPr/>
      </xdr:nvCxnSpPr>
      <xdr:spPr bwMode="auto">
        <a:xfrm flipV="1">
          <a:off x="4305300" y="6898696"/>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290220</xdr:rowOff>
    </xdr:from>
    <xdr:to>
      <xdr:col>3</xdr:col>
      <xdr:colOff>904875</xdr:colOff>
      <xdr:row>36</xdr:row>
      <xdr:rowOff>20701</xdr:rowOff>
    </xdr:to>
    <xdr:cxnSp macro="">
      <xdr:nvCxnSpPr>
        <xdr:cNvPr id="116" name="直線コネクタ 115"/>
        <xdr:cNvCxnSpPr/>
      </xdr:nvCxnSpPr>
      <xdr:spPr bwMode="auto">
        <a:xfrm flipV="1">
          <a:off x="3606800" y="6900570"/>
          <a:ext cx="6985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117445</xdr:rowOff>
    </xdr:from>
    <xdr:to>
      <xdr:col>3</xdr:col>
      <xdr:colOff>206375</xdr:colOff>
      <xdr:row>36</xdr:row>
      <xdr:rowOff>20701</xdr:rowOff>
    </xdr:to>
    <xdr:cxnSp macro="">
      <xdr:nvCxnSpPr>
        <xdr:cNvPr id="119" name="直線コネクタ 118"/>
        <xdr:cNvCxnSpPr/>
      </xdr:nvCxnSpPr>
      <xdr:spPr bwMode="auto">
        <a:xfrm>
          <a:off x="2908300" y="6727795"/>
          <a:ext cx="698500" cy="24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319339</xdr:rowOff>
    </xdr:from>
    <xdr:to>
      <xdr:col>5</xdr:col>
      <xdr:colOff>34925</xdr:colOff>
      <xdr:row>36</xdr:row>
      <xdr:rowOff>78039</xdr:rowOff>
    </xdr:to>
    <xdr:sp macro="" textlink="">
      <xdr:nvSpPr>
        <xdr:cNvPr id="129" name="円/楕円 128"/>
        <xdr:cNvSpPr/>
      </xdr:nvSpPr>
      <xdr:spPr bwMode="auto">
        <a:xfrm>
          <a:off x="5600700" y="692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291416</xdr:rowOff>
    </xdr:from>
    <xdr:ext cx="762000" cy="259045"/>
    <xdr:sp macro="" textlink="">
      <xdr:nvSpPr>
        <xdr:cNvPr id="130" name="人口1人当たり決算額の推移該当値テキスト445"/>
        <xdr:cNvSpPr txBox="1"/>
      </xdr:nvSpPr>
      <xdr:spPr>
        <a:xfrm>
          <a:off x="5740400" y="69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237546</xdr:rowOff>
    </xdr:from>
    <xdr:to>
      <xdr:col>4</xdr:col>
      <xdr:colOff>520700</xdr:colOff>
      <xdr:row>35</xdr:row>
      <xdr:rowOff>339146</xdr:rowOff>
    </xdr:to>
    <xdr:sp macro="" textlink="">
      <xdr:nvSpPr>
        <xdr:cNvPr id="131" name="円/楕円 130"/>
        <xdr:cNvSpPr/>
      </xdr:nvSpPr>
      <xdr:spPr bwMode="auto">
        <a:xfrm>
          <a:off x="49530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323923</xdr:rowOff>
    </xdr:from>
    <xdr:ext cx="736600" cy="259045"/>
    <xdr:sp macro="" textlink="">
      <xdr:nvSpPr>
        <xdr:cNvPr id="132" name="テキスト ボックス 131"/>
        <xdr:cNvSpPr txBox="1"/>
      </xdr:nvSpPr>
      <xdr:spPr>
        <a:xfrm>
          <a:off x="4622800" y="693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239420</xdr:rowOff>
    </xdr:from>
    <xdr:to>
      <xdr:col>3</xdr:col>
      <xdr:colOff>955675</xdr:colOff>
      <xdr:row>35</xdr:row>
      <xdr:rowOff>341020</xdr:rowOff>
    </xdr:to>
    <xdr:sp macro="" textlink="">
      <xdr:nvSpPr>
        <xdr:cNvPr id="133" name="円/楕円 132"/>
        <xdr:cNvSpPr/>
      </xdr:nvSpPr>
      <xdr:spPr bwMode="auto">
        <a:xfrm>
          <a:off x="4254500" y="68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325797</xdr:rowOff>
    </xdr:from>
    <xdr:ext cx="762000" cy="259045"/>
    <xdr:sp macro="" textlink="">
      <xdr:nvSpPr>
        <xdr:cNvPr id="134" name="テキスト ボックス 133"/>
        <xdr:cNvSpPr txBox="1"/>
      </xdr:nvSpPr>
      <xdr:spPr>
        <a:xfrm>
          <a:off x="3924300" y="69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312801</xdr:rowOff>
    </xdr:from>
    <xdr:to>
      <xdr:col>3</xdr:col>
      <xdr:colOff>257175</xdr:colOff>
      <xdr:row>36</xdr:row>
      <xdr:rowOff>71501</xdr:rowOff>
    </xdr:to>
    <xdr:sp macro="" textlink="">
      <xdr:nvSpPr>
        <xdr:cNvPr id="135" name="円/楕円 134"/>
        <xdr:cNvSpPr/>
      </xdr:nvSpPr>
      <xdr:spPr bwMode="auto">
        <a:xfrm>
          <a:off x="3556000" y="692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56278</xdr:rowOff>
    </xdr:from>
    <xdr:ext cx="762000" cy="259045"/>
    <xdr:sp macro="" textlink="">
      <xdr:nvSpPr>
        <xdr:cNvPr id="136" name="テキスト ボックス 135"/>
        <xdr:cNvSpPr txBox="1"/>
      </xdr:nvSpPr>
      <xdr:spPr>
        <a:xfrm>
          <a:off x="3225800" y="700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66645</xdr:rowOff>
    </xdr:from>
    <xdr:to>
      <xdr:col>2</xdr:col>
      <xdr:colOff>692150</xdr:colOff>
      <xdr:row>35</xdr:row>
      <xdr:rowOff>168245</xdr:rowOff>
    </xdr:to>
    <xdr:sp macro="" textlink="">
      <xdr:nvSpPr>
        <xdr:cNvPr id="137" name="円/楕円 136"/>
        <xdr:cNvSpPr/>
      </xdr:nvSpPr>
      <xdr:spPr bwMode="auto">
        <a:xfrm>
          <a:off x="2857500" y="667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153022</xdr:rowOff>
    </xdr:from>
    <xdr:ext cx="762000" cy="259045"/>
    <xdr:sp macro="" textlink="">
      <xdr:nvSpPr>
        <xdr:cNvPr id="138" name="テキスト ボックス 137"/>
        <xdr:cNvSpPr txBox="1"/>
      </xdr:nvSpPr>
      <xdr:spPr>
        <a:xfrm>
          <a:off x="2527300" y="67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年度は財政調整基金への積み立てを行ったことで、基金残高の比率が上昇した。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基金残高については、常に標準財政規模の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％程度の水準を維持できるように努める。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年度については、元利償還金が増加したものの、算入公債費等の増加により実質公債費比率の分子の値が減少した。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年度については、債務負担行為に基づく支出予定額の減、退職手当負担見込額の減等により将来負担額が減少した。</a:t>
          </a:r>
        </a:p>
        <a:p>
          <a:r>
            <a:rPr kumimoji="1" lang="ja-JP" altLang="en-US" sz="1400">
              <a:latin typeface="ＭＳ ゴシック" pitchFamily="49" charset="-128"/>
              <a:ea typeface="ＭＳ ゴシック" pitchFamily="49" charset="-128"/>
            </a:rPr>
            <a:t>　しかし、今後については、大規模事業の進展により、将来負担額の増が見込まれる。その中においても適正な水準で比率が推移するよう、計画的な財政運営に努める。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107610884</v>
      </c>
      <c r="BO4" s="349"/>
      <c r="BP4" s="349"/>
      <c r="BQ4" s="349"/>
      <c r="BR4" s="349"/>
      <c r="BS4" s="349"/>
      <c r="BT4" s="349"/>
      <c r="BU4" s="350"/>
      <c r="BV4" s="348">
        <v>100986771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102624278</v>
      </c>
      <c r="BO5" s="386"/>
      <c r="BP5" s="386"/>
      <c r="BQ5" s="386"/>
      <c r="BR5" s="386"/>
      <c r="BS5" s="386"/>
      <c r="BT5" s="386"/>
      <c r="BU5" s="387"/>
      <c r="BV5" s="385">
        <v>96802642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4986606</v>
      </c>
      <c r="BO6" s="386"/>
      <c r="BP6" s="386"/>
      <c r="BQ6" s="386"/>
      <c r="BR6" s="386"/>
      <c r="BS6" s="386"/>
      <c r="BT6" s="386"/>
      <c r="BU6" s="387"/>
      <c r="BV6" s="385">
        <v>4184129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134622</v>
      </c>
      <c r="BO7" s="386"/>
      <c r="BP7" s="386"/>
      <c r="BQ7" s="386"/>
      <c r="BR7" s="386"/>
      <c r="BS7" s="386"/>
      <c r="BT7" s="386"/>
      <c r="BU7" s="387"/>
      <c r="BV7" s="385">
        <v>405248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61343492</v>
      </c>
      <c r="CU7" s="386"/>
      <c r="CV7" s="386"/>
      <c r="CW7" s="386"/>
      <c r="CX7" s="386"/>
      <c r="CY7" s="386"/>
      <c r="CZ7" s="386"/>
      <c r="DA7" s="387"/>
      <c r="DB7" s="385">
        <v>60512721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4851984</v>
      </c>
      <c r="BO8" s="386"/>
      <c r="BP8" s="386"/>
      <c r="BQ8" s="386"/>
      <c r="BR8" s="386"/>
      <c r="BS8" s="386"/>
      <c r="BT8" s="386"/>
      <c r="BU8" s="387"/>
      <c r="BV8" s="385">
        <v>3778881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342670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1073103</v>
      </c>
      <c r="BO9" s="386"/>
      <c r="BP9" s="386"/>
      <c r="BQ9" s="386"/>
      <c r="BR9" s="386"/>
      <c r="BS9" s="386"/>
      <c r="BT9" s="386"/>
      <c r="BU9" s="387"/>
      <c r="BV9" s="385">
        <v>554269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333795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1519614</v>
      </c>
      <c r="BO10" s="386"/>
      <c r="BP10" s="386"/>
      <c r="BQ10" s="386"/>
      <c r="BR10" s="386"/>
      <c r="BS10" s="386"/>
      <c r="BT10" s="386"/>
      <c r="BU10" s="387"/>
      <c r="BV10" s="385">
        <v>6398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33934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348595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164322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343635</v>
      </c>
      <c r="S13" s="467"/>
      <c r="T13" s="467"/>
      <c r="U13" s="467"/>
      <c r="V13" s="468"/>
      <c r="W13" s="401" t="s">
        <v>123</v>
      </c>
      <c r="X13" s="402"/>
      <c r="Y13" s="402"/>
      <c r="Z13" s="402"/>
      <c r="AA13" s="402"/>
      <c r="AB13" s="392"/>
      <c r="AC13" s="436">
        <v>2670</v>
      </c>
      <c r="AD13" s="437"/>
      <c r="AE13" s="437"/>
      <c r="AF13" s="437"/>
      <c r="AG13" s="476"/>
      <c r="AH13" s="436">
        <v>3375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2592717</v>
      </c>
      <c r="BO13" s="386"/>
      <c r="BP13" s="386"/>
      <c r="BQ13" s="386"/>
      <c r="BR13" s="386"/>
      <c r="BS13" s="386"/>
      <c r="BT13" s="386"/>
      <c r="BU13" s="387"/>
      <c r="BV13" s="385">
        <v>430279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347010</v>
      </c>
      <c r="S14" s="467"/>
      <c r="T14" s="467"/>
      <c r="U14" s="467"/>
      <c r="V14" s="468"/>
      <c r="W14" s="375"/>
      <c r="X14" s="376"/>
      <c r="Y14" s="376"/>
      <c r="Z14" s="376"/>
      <c r="AA14" s="376"/>
      <c r="AB14" s="365"/>
      <c r="AC14" s="469">
        <v>1.8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v>
      </c>
      <c r="CU14" s="481"/>
      <c r="CV14" s="481"/>
      <c r="CW14" s="481"/>
      <c r="CX14" s="481"/>
      <c r="CY14" s="481"/>
      <c r="CZ14" s="481"/>
      <c r="DA14" s="482"/>
      <c r="DB14" s="480">
        <v>70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342256</v>
      </c>
      <c r="S15" s="467"/>
      <c r="T15" s="467"/>
      <c r="U15" s="467"/>
      <c r="V15" s="468"/>
      <c r="W15" s="401" t="s">
        <v>130</v>
      </c>
      <c r="X15" s="402"/>
      <c r="Y15" s="402"/>
      <c r="Z15" s="402"/>
      <c r="AA15" s="402"/>
      <c r="AB15" s="392"/>
      <c r="AC15" s="436">
        <v>36974</v>
      </c>
      <c r="AD15" s="437"/>
      <c r="AE15" s="437"/>
      <c r="AF15" s="437"/>
      <c r="AG15" s="476"/>
      <c r="AH15" s="436">
        <v>43628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42600493</v>
      </c>
      <c r="BO15" s="349"/>
      <c r="BP15" s="349"/>
      <c r="BQ15" s="349"/>
      <c r="BR15" s="349"/>
      <c r="BS15" s="349"/>
      <c r="BT15" s="349"/>
      <c r="BU15" s="350"/>
      <c r="BV15" s="348">
        <v>42048258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25.4</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44685669</v>
      </c>
      <c r="BO16" s="386"/>
      <c r="BP16" s="386"/>
      <c r="BQ16" s="386"/>
      <c r="BR16" s="386"/>
      <c r="BS16" s="386"/>
      <c r="BT16" s="386"/>
      <c r="BU16" s="387"/>
      <c r="BV16" s="385">
        <v>44194096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106000</v>
      </c>
      <c r="AD17" s="437"/>
      <c r="AE17" s="437"/>
      <c r="AF17" s="437"/>
      <c r="AG17" s="476"/>
      <c r="AH17" s="436">
        <v>111160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55345864</v>
      </c>
      <c r="BO17" s="386"/>
      <c r="BP17" s="386"/>
      <c r="BQ17" s="386"/>
      <c r="BR17" s="386"/>
      <c r="BS17" s="386"/>
      <c r="BT17" s="386"/>
      <c r="BU17" s="387"/>
      <c r="BV17" s="385">
        <v>54587587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109.16</v>
      </c>
      <c r="M18" s="498"/>
      <c r="N18" s="498"/>
      <c r="O18" s="498"/>
      <c r="P18" s="498"/>
      <c r="Q18" s="498"/>
      <c r="R18" s="499"/>
      <c r="S18" s="499"/>
      <c r="T18" s="499"/>
      <c r="U18" s="499"/>
      <c r="V18" s="500"/>
      <c r="W18" s="403"/>
      <c r="X18" s="404"/>
      <c r="Y18" s="404"/>
      <c r="Z18" s="404"/>
      <c r="AA18" s="404"/>
      <c r="AB18" s="395"/>
      <c r="AC18" s="501">
        <v>72.8</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58093478</v>
      </c>
      <c r="BO18" s="386"/>
      <c r="BP18" s="386"/>
      <c r="BQ18" s="386"/>
      <c r="BR18" s="386"/>
      <c r="BS18" s="386"/>
      <c r="BT18" s="386"/>
      <c r="BU18" s="387"/>
      <c r="BV18" s="385">
        <v>57428177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3139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72160507</v>
      </c>
      <c r="BO19" s="386"/>
      <c r="BP19" s="386"/>
      <c r="BQ19" s="386"/>
      <c r="BR19" s="386"/>
      <c r="BS19" s="386"/>
      <c r="BT19" s="386"/>
      <c r="BU19" s="387"/>
      <c r="BV19" s="385">
        <v>70471570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137121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91086125</v>
      </c>
      <c r="BO23" s="386"/>
      <c r="BP23" s="386"/>
      <c r="BQ23" s="386"/>
      <c r="BR23" s="386"/>
      <c r="BS23" s="386"/>
      <c r="BT23" s="386"/>
      <c r="BU23" s="387"/>
      <c r="BV23" s="385">
        <v>88781790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10730</v>
      </c>
      <c r="R24" s="437"/>
      <c r="S24" s="437"/>
      <c r="T24" s="437"/>
      <c r="U24" s="437"/>
      <c r="V24" s="476"/>
      <c r="W24" s="531"/>
      <c r="X24" s="519"/>
      <c r="Y24" s="520"/>
      <c r="Z24" s="435" t="s">
        <v>154</v>
      </c>
      <c r="AA24" s="415"/>
      <c r="AB24" s="415"/>
      <c r="AC24" s="415"/>
      <c r="AD24" s="415"/>
      <c r="AE24" s="415"/>
      <c r="AF24" s="415"/>
      <c r="AG24" s="416"/>
      <c r="AH24" s="436">
        <v>1971</v>
      </c>
      <c r="AI24" s="437"/>
      <c r="AJ24" s="437"/>
      <c r="AK24" s="437"/>
      <c r="AL24" s="476"/>
      <c r="AM24" s="436">
        <v>6234273</v>
      </c>
      <c r="AN24" s="437"/>
      <c r="AO24" s="437"/>
      <c r="AP24" s="437"/>
      <c r="AQ24" s="437"/>
      <c r="AR24" s="476"/>
      <c r="AS24" s="436">
        <v>3163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62027875</v>
      </c>
      <c r="BO24" s="386"/>
      <c r="BP24" s="386"/>
      <c r="BQ24" s="386"/>
      <c r="BR24" s="386"/>
      <c r="BS24" s="386"/>
      <c r="BT24" s="386"/>
      <c r="BU24" s="387"/>
      <c r="BV24" s="385">
        <v>63399747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8960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23735563</v>
      </c>
      <c r="BO25" s="349"/>
      <c r="BP25" s="349"/>
      <c r="BQ25" s="349"/>
      <c r="BR25" s="349"/>
      <c r="BS25" s="349"/>
      <c r="BT25" s="349"/>
      <c r="BU25" s="350"/>
      <c r="BV25" s="348">
        <v>28188802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8010</v>
      </c>
      <c r="R26" s="437"/>
      <c r="S26" s="437"/>
      <c r="T26" s="437"/>
      <c r="U26" s="437"/>
      <c r="V26" s="476"/>
      <c r="W26" s="531"/>
      <c r="X26" s="519"/>
      <c r="Y26" s="520"/>
      <c r="Z26" s="435" t="s">
        <v>160</v>
      </c>
      <c r="AA26" s="539"/>
      <c r="AB26" s="539"/>
      <c r="AC26" s="539"/>
      <c r="AD26" s="539"/>
      <c r="AE26" s="539"/>
      <c r="AF26" s="539"/>
      <c r="AG26" s="540"/>
      <c r="AH26" s="436">
        <v>392</v>
      </c>
      <c r="AI26" s="437"/>
      <c r="AJ26" s="437"/>
      <c r="AK26" s="437"/>
      <c r="AL26" s="476"/>
      <c r="AM26" s="436">
        <v>1208144</v>
      </c>
      <c r="AN26" s="437"/>
      <c r="AO26" s="437"/>
      <c r="AP26" s="437"/>
      <c r="AQ26" s="437"/>
      <c r="AR26" s="476"/>
      <c r="AS26" s="436">
        <v>3082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6410</v>
      </c>
      <c r="R27" s="437"/>
      <c r="S27" s="437"/>
      <c r="T27" s="437"/>
      <c r="U27" s="437"/>
      <c r="V27" s="476"/>
      <c r="W27" s="531"/>
      <c r="X27" s="519"/>
      <c r="Y27" s="520"/>
      <c r="Z27" s="435" t="s">
        <v>163</v>
      </c>
      <c r="AA27" s="415"/>
      <c r="AB27" s="415"/>
      <c r="AC27" s="415"/>
      <c r="AD27" s="415"/>
      <c r="AE27" s="415"/>
      <c r="AF27" s="415"/>
      <c r="AG27" s="416"/>
      <c r="AH27" s="436">
        <v>88</v>
      </c>
      <c r="AI27" s="437"/>
      <c r="AJ27" s="437"/>
      <c r="AK27" s="437"/>
      <c r="AL27" s="476"/>
      <c r="AM27" s="436">
        <v>377382</v>
      </c>
      <c r="AN27" s="437"/>
      <c r="AO27" s="437"/>
      <c r="AP27" s="437"/>
      <c r="AQ27" s="437"/>
      <c r="AR27" s="476"/>
      <c r="AS27" s="436">
        <v>4288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500000</v>
      </c>
      <c r="BO27" s="553"/>
      <c r="BP27" s="553"/>
      <c r="BQ27" s="553"/>
      <c r="BR27" s="553"/>
      <c r="BS27" s="553"/>
      <c r="BT27" s="553"/>
      <c r="BU27" s="554"/>
      <c r="BV27" s="552">
        <v>500000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5880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4953262</v>
      </c>
      <c r="BO28" s="349"/>
      <c r="BP28" s="349"/>
      <c r="BQ28" s="349"/>
      <c r="BR28" s="349"/>
      <c r="BS28" s="349"/>
      <c r="BT28" s="349"/>
      <c r="BU28" s="350"/>
      <c r="BV28" s="348">
        <v>3433648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34</v>
      </c>
      <c r="M29" s="437"/>
      <c r="N29" s="437"/>
      <c r="O29" s="437"/>
      <c r="P29" s="476"/>
      <c r="Q29" s="436">
        <v>5760</v>
      </c>
      <c r="R29" s="437"/>
      <c r="S29" s="437"/>
      <c r="T29" s="437"/>
      <c r="U29" s="437"/>
      <c r="V29" s="476"/>
      <c r="W29" s="531"/>
      <c r="X29" s="519"/>
      <c r="Y29" s="520"/>
      <c r="Z29" s="435" t="s">
        <v>170</v>
      </c>
      <c r="AA29" s="415"/>
      <c r="AB29" s="415"/>
      <c r="AC29" s="415"/>
      <c r="AD29" s="415"/>
      <c r="AE29" s="415"/>
      <c r="AF29" s="415"/>
      <c r="AG29" s="416"/>
      <c r="AH29" s="436">
        <v>2059</v>
      </c>
      <c r="AI29" s="437"/>
      <c r="AJ29" s="437"/>
      <c r="AK29" s="437"/>
      <c r="AL29" s="476"/>
      <c r="AM29" s="436">
        <v>6611655</v>
      </c>
      <c r="AN29" s="437"/>
      <c r="AO29" s="437"/>
      <c r="AP29" s="437"/>
      <c r="AQ29" s="437"/>
      <c r="AR29" s="476"/>
      <c r="AS29" s="436">
        <v>3211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3019518</v>
      </c>
      <c r="BO30" s="553"/>
      <c r="BP30" s="553"/>
      <c r="BQ30" s="553"/>
      <c r="BR30" s="553"/>
      <c r="BS30" s="553"/>
      <c r="BT30" s="553"/>
      <c r="BU30" s="554"/>
      <c r="BV30" s="552">
        <v>3260575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川越地区消防組合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川越市勤労者福祉サービスセンター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歯科診療事業特別会計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公共下水道事業会計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川越市施設管理公社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母子寡婦福祉資金貸付事業特別会計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川越総合卸売市場</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川越駅東口公共地下駐車場事業特別会計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彩の国さいたま人づくり広域連合</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川越市都市開発</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19</v>
      </c>
      <c r="CP38" s="564"/>
      <c r="CQ38" s="565" t="str">
        <f>IF('各会計、関係団体の財政状況及び健全化判断比率'!BS11="","",'各会計、関係団体の財政状況及び健全化判断比率'!BS11)</f>
        <v>川越市土地開発公社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20</v>
      </c>
      <c r="CP39" s="564"/>
      <c r="CQ39" s="565" t="str">
        <f>IF('各会計、関係団体の財政状況及び健全化判断比率'!BS12="","",'各会計、関係団体の財政状況及び健全化判断比率'!BS12)</f>
        <v>皆の郷</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21</v>
      </c>
      <c r="CP40" s="564"/>
      <c r="CQ40" s="565" t="str">
        <f>IF('各会計、関係団体の財政状況及び健全化判断比率'!BS13="","",'各会計、関係団体の財政状況及び健全化判断比率'!BS13)</f>
        <v>けやきの郷</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22</v>
      </c>
      <c r="CP41" s="564"/>
      <c r="CQ41" s="565" t="str">
        <f>IF('各会計、関係団体の財政状況及び健全化判断比率'!BS14="","",'各会計、関係団体の財政状況及び健全化判断比率'!BS14)</f>
        <v>和会</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23</v>
      </c>
      <c r="CP42" s="564"/>
      <c r="CQ42" s="565" t="str">
        <f>IF('各会計、関係団体の財政状況及び健全化判断比率'!BS15="","",'各会計、関係団体の財政状況及び健全化判断比率'!BS15)</f>
        <v>川越福祉会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24</v>
      </c>
      <c r="CP43" s="564"/>
      <c r="CQ43" s="565" t="str">
        <f>IF('各会計、関係団体の財政状況及び健全化判断比率'!BS16="","",'各会計、関係団体の財政状況及び健全化判断比率'!BS16)</f>
        <v>慈悦会</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55" zoomScaleNormal="55" zoomScaleSheetLayoutView="100" workbookViewId="0">
      <selection activeCell="Z28" sqref="Z28:AG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89726</v>
      </c>
      <c r="J41" s="83">
        <v>89660</v>
      </c>
      <c r="K41" s="83">
        <v>89303</v>
      </c>
      <c r="L41" s="83">
        <v>89160</v>
      </c>
      <c r="M41" s="84">
        <v>91474</v>
      </c>
    </row>
    <row r="42" spans="2:13" ht="27.75" customHeight="1">
      <c r="B42" s="1169"/>
      <c r="C42" s="1170"/>
      <c r="D42" s="85"/>
      <c r="E42" s="1175" t="s">
        <v>26</v>
      </c>
      <c r="F42" s="1175"/>
      <c r="G42" s="1175"/>
      <c r="H42" s="1176"/>
      <c r="I42" s="86">
        <v>14098</v>
      </c>
      <c r="J42" s="87">
        <v>14713</v>
      </c>
      <c r="K42" s="87">
        <v>15133</v>
      </c>
      <c r="L42" s="87">
        <v>14457</v>
      </c>
      <c r="M42" s="88">
        <v>12191</v>
      </c>
    </row>
    <row r="43" spans="2:13" ht="27.75" customHeight="1">
      <c r="B43" s="1169"/>
      <c r="C43" s="1170"/>
      <c r="D43" s="85"/>
      <c r="E43" s="1175" t="s">
        <v>27</v>
      </c>
      <c r="F43" s="1175"/>
      <c r="G43" s="1175"/>
      <c r="H43" s="1176"/>
      <c r="I43" s="86">
        <v>17945</v>
      </c>
      <c r="J43" s="87">
        <v>16876</v>
      </c>
      <c r="K43" s="87">
        <v>16352</v>
      </c>
      <c r="L43" s="87">
        <v>16131</v>
      </c>
      <c r="M43" s="88">
        <v>16245</v>
      </c>
    </row>
    <row r="44" spans="2:13" ht="27.75" customHeight="1">
      <c r="B44" s="1169"/>
      <c r="C44" s="1170"/>
      <c r="D44" s="85"/>
      <c r="E44" s="1175" t="s">
        <v>28</v>
      </c>
      <c r="F44" s="1175"/>
      <c r="G44" s="1175"/>
      <c r="H44" s="1176"/>
      <c r="I44" s="86">
        <v>1254</v>
      </c>
      <c r="J44" s="87">
        <v>1128</v>
      </c>
      <c r="K44" s="87">
        <v>1018</v>
      </c>
      <c r="L44" s="87">
        <v>937</v>
      </c>
      <c r="M44" s="88">
        <v>928</v>
      </c>
    </row>
    <row r="45" spans="2:13" ht="27.75" customHeight="1">
      <c r="B45" s="1169"/>
      <c r="C45" s="1170"/>
      <c r="D45" s="85"/>
      <c r="E45" s="1175" t="s">
        <v>29</v>
      </c>
      <c r="F45" s="1175"/>
      <c r="G45" s="1175"/>
      <c r="H45" s="1176"/>
      <c r="I45" s="86">
        <v>17439</v>
      </c>
      <c r="J45" s="87">
        <v>16753</v>
      </c>
      <c r="K45" s="87">
        <v>16306</v>
      </c>
      <c r="L45" s="87">
        <v>16061</v>
      </c>
      <c r="M45" s="88">
        <v>15578</v>
      </c>
    </row>
    <row r="46" spans="2:13" ht="27.75" customHeight="1">
      <c r="B46" s="1169"/>
      <c r="C46" s="1170"/>
      <c r="D46" s="85"/>
      <c r="E46" s="1175" t="s">
        <v>30</v>
      </c>
      <c r="F46" s="1175"/>
      <c r="G46" s="1175"/>
      <c r="H46" s="1176"/>
      <c r="I46" s="86">
        <v>171</v>
      </c>
      <c r="J46" s="87">
        <v>192</v>
      </c>
      <c r="K46" s="87">
        <v>258</v>
      </c>
      <c r="L46" s="87">
        <v>183</v>
      </c>
      <c r="M46" s="88">
        <v>152</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5457</v>
      </c>
      <c r="J49" s="87">
        <v>6498</v>
      </c>
      <c r="K49" s="87">
        <v>7750</v>
      </c>
      <c r="L49" s="87">
        <v>7717</v>
      </c>
      <c r="M49" s="88">
        <v>9673</v>
      </c>
    </row>
    <row r="50" spans="2:13" ht="27.75" customHeight="1">
      <c r="B50" s="1169"/>
      <c r="C50" s="1170"/>
      <c r="D50" s="85"/>
      <c r="E50" s="1175" t="s">
        <v>35</v>
      </c>
      <c r="F50" s="1175"/>
      <c r="G50" s="1175"/>
      <c r="H50" s="1176"/>
      <c r="I50" s="86">
        <v>21297</v>
      </c>
      <c r="J50" s="87">
        <v>22741</v>
      </c>
      <c r="K50" s="87">
        <v>23861</v>
      </c>
      <c r="L50" s="87">
        <v>26147</v>
      </c>
      <c r="M50" s="88">
        <v>26397</v>
      </c>
    </row>
    <row r="51" spans="2:13" ht="27.75" customHeight="1">
      <c r="B51" s="1171"/>
      <c r="C51" s="1172"/>
      <c r="D51" s="85"/>
      <c r="E51" s="1175" t="s">
        <v>36</v>
      </c>
      <c r="F51" s="1175"/>
      <c r="G51" s="1175"/>
      <c r="H51" s="1176"/>
      <c r="I51" s="86">
        <v>60383</v>
      </c>
      <c r="J51" s="87">
        <v>62623</v>
      </c>
      <c r="K51" s="87">
        <v>63768</v>
      </c>
      <c r="L51" s="87">
        <v>64461</v>
      </c>
      <c r="M51" s="88">
        <v>64827</v>
      </c>
    </row>
    <row r="52" spans="2:13" ht="27.75" customHeight="1" thickBot="1">
      <c r="B52" s="1179" t="s">
        <v>37</v>
      </c>
      <c r="C52" s="1180"/>
      <c r="D52" s="90"/>
      <c r="E52" s="1181" t="s">
        <v>38</v>
      </c>
      <c r="F52" s="1181"/>
      <c r="G52" s="1181"/>
      <c r="H52" s="1182"/>
      <c r="I52" s="91">
        <v>53497</v>
      </c>
      <c r="J52" s="92">
        <v>47460</v>
      </c>
      <c r="K52" s="92">
        <v>42991</v>
      </c>
      <c r="L52" s="92">
        <v>38605</v>
      </c>
      <c r="M52" s="93">
        <v>35670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63266</v>
      </c>
      <c r="E3" s="116"/>
      <c r="F3" s="117">
        <v>47646</v>
      </c>
      <c r="G3" s="118"/>
      <c r="H3" s="119"/>
    </row>
    <row r="4" spans="1:8">
      <c r="A4" s="120"/>
      <c r="B4" s="121"/>
      <c r="C4" s="122"/>
      <c r="D4" s="123">
        <v>28051</v>
      </c>
      <c r="E4" s="124"/>
      <c r="F4" s="125">
        <v>27308</v>
      </c>
      <c r="G4" s="126"/>
      <c r="H4" s="127"/>
    </row>
    <row r="5" spans="1:8">
      <c r="A5" s="108" t="s">
        <v>512</v>
      </c>
      <c r="B5" s="113"/>
      <c r="C5" s="114"/>
      <c r="D5" s="115">
        <v>26493</v>
      </c>
      <c r="E5" s="116"/>
      <c r="F5" s="117">
        <v>47155</v>
      </c>
      <c r="G5" s="118"/>
      <c r="H5" s="119"/>
    </row>
    <row r="6" spans="1:8">
      <c r="A6" s="120"/>
      <c r="B6" s="121"/>
      <c r="C6" s="122"/>
      <c r="D6" s="123">
        <v>14275</v>
      </c>
      <c r="E6" s="124"/>
      <c r="F6" s="125">
        <v>26802</v>
      </c>
      <c r="G6" s="126"/>
      <c r="H6" s="127"/>
    </row>
    <row r="7" spans="1:8">
      <c r="A7" s="108" t="s">
        <v>513</v>
      </c>
      <c r="B7" s="113"/>
      <c r="C7" s="114"/>
      <c r="D7" s="115">
        <v>26783</v>
      </c>
      <c r="E7" s="116"/>
      <c r="F7" s="117">
        <v>43858</v>
      </c>
      <c r="G7" s="118"/>
      <c r="H7" s="119"/>
    </row>
    <row r="8" spans="1:8">
      <c r="A8" s="120"/>
      <c r="B8" s="121"/>
      <c r="C8" s="122"/>
      <c r="D8" s="123">
        <v>14824</v>
      </c>
      <c r="E8" s="124"/>
      <c r="F8" s="125">
        <v>23714</v>
      </c>
      <c r="G8" s="126"/>
      <c r="H8" s="127"/>
    </row>
    <row r="9" spans="1:8">
      <c r="A9" s="108" t="s">
        <v>514</v>
      </c>
      <c r="B9" s="113"/>
      <c r="C9" s="114"/>
      <c r="D9" s="115">
        <v>27843</v>
      </c>
      <c r="E9" s="116"/>
      <c r="F9" s="117">
        <v>41705</v>
      </c>
      <c r="G9" s="118"/>
      <c r="H9" s="119"/>
    </row>
    <row r="10" spans="1:8">
      <c r="A10" s="120"/>
      <c r="B10" s="121"/>
      <c r="C10" s="122"/>
      <c r="D10" s="123">
        <v>17985</v>
      </c>
      <c r="E10" s="124"/>
      <c r="F10" s="125">
        <v>22742</v>
      </c>
      <c r="G10" s="126"/>
      <c r="H10" s="127"/>
    </row>
    <row r="11" spans="1:8">
      <c r="A11" s="108" t="s">
        <v>515</v>
      </c>
      <c r="B11" s="113"/>
      <c r="C11" s="114"/>
      <c r="D11" s="115">
        <v>40472</v>
      </c>
      <c r="E11" s="116"/>
      <c r="F11" s="117">
        <v>47677</v>
      </c>
      <c r="G11" s="118"/>
      <c r="H11" s="119"/>
    </row>
    <row r="12" spans="1:8">
      <c r="A12" s="120"/>
      <c r="B12" s="121"/>
      <c r="C12" s="128"/>
      <c r="D12" s="123">
        <v>15406</v>
      </c>
      <c r="E12" s="124"/>
      <c r="F12" s="125">
        <v>23360</v>
      </c>
      <c r="G12" s="126"/>
      <c r="H12" s="127"/>
    </row>
    <row r="13" spans="1:8">
      <c r="A13" s="108"/>
      <c r="B13" s="113"/>
      <c r="C13" s="129"/>
      <c r="D13" s="130">
        <v>36971</v>
      </c>
      <c r="E13" s="131"/>
      <c r="F13" s="132">
        <v>45608</v>
      </c>
      <c r="G13" s="133"/>
      <c r="H13" s="119"/>
    </row>
    <row r="14" spans="1:8">
      <c r="A14" s="120"/>
      <c r="B14" s="121"/>
      <c r="C14" s="122"/>
      <c r="D14" s="123">
        <v>18108</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4.9800000000000004</v>
      </c>
      <c r="C19" s="134">
        <f>ROUND(VALUE(SUBSTITUTE(実質収支比率等に係る経年分析!G$48,"▲","-")),2)</f>
        <v>5.14</v>
      </c>
      <c r="D19" s="134">
        <f>ROUND(VALUE(SUBSTITUTE(実質収支比率等に係る経年分析!H$48,"▲","-")),2)</f>
        <v>5.4</v>
      </c>
      <c r="E19" s="134">
        <f>ROUND(VALUE(SUBSTITUTE(実質収支比率等に係る経年分析!I$48,"▲","-")),2)</f>
        <v>6.24</v>
      </c>
      <c r="F19" s="134">
        <f>ROUND(VALUE(SUBSTITUTE(実質収支比率等に係る経年分析!J$48,"▲","-")),2)</f>
        <v>7.91</v>
      </c>
    </row>
    <row r="20" spans="1:11">
      <c r="A20" s="134" t="s">
        <v>43</v>
      </c>
      <c r="B20" s="134">
        <f>ROUND(VALUE(SUBSTITUTE(実質収支比率等に係る経年分析!F$47,"▲","-")),2)</f>
        <v>1.2</v>
      </c>
      <c r="C20" s="134">
        <f>ROUND(VALUE(SUBSTITUTE(実質収支比率等に係る経年分析!G$47,"▲","-")),2)</f>
        <v>3.88</v>
      </c>
      <c r="D20" s="134">
        <f>ROUND(VALUE(SUBSTITUTE(実質収支比率等に係る経年分析!H$47,"▲","-")),2)</f>
        <v>6.02</v>
      </c>
      <c r="E20" s="134">
        <f>ROUND(VALUE(SUBSTITUTE(実質収支比率等に係る経年分析!I$47,"▲","-")),2)</f>
        <v>5.67</v>
      </c>
      <c r="F20" s="134">
        <f>ROUND(VALUE(SUBSTITUTE(実質収支比率等に係る経年分析!J$47,"▲","-")),2)</f>
        <v>8.07</v>
      </c>
    </row>
    <row r="21" spans="1:11">
      <c r="A21" s="134" t="s">
        <v>44</v>
      </c>
      <c r="B21" s="134">
        <f>IF(ISNUMBER(VALUE(SUBSTITUTE(実質収支比率等に係る経年分析!F$49,"▲","-"))),ROUND(VALUE(SUBSTITUTE(実質収支比率等に係る経年分析!F$49,"▲","-")),2),NA())</f>
        <v>-0.98</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2.68</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4.2300000000000004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川越駅東口公共地下駐車場事業特別会計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歯科診療事業特別会計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1.44</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6279</v>
      </c>
      <c r="E42" s="136"/>
      <c r="F42" s="136"/>
      <c r="G42" s="136">
        <f>'実質公債費比率（分子）の構造'!L$52</f>
        <v>7121</v>
      </c>
      <c r="H42" s="136"/>
      <c r="I42" s="136"/>
      <c r="J42" s="136">
        <f>'実質公債費比率（分子）の構造'!M$52</f>
        <v>7201</v>
      </c>
      <c r="K42" s="136"/>
      <c r="L42" s="136"/>
      <c r="M42" s="136">
        <f>'実質公債費比率（分子）の構造'!N$52</f>
        <v>8222</v>
      </c>
      <c r="N42" s="136"/>
      <c r="O42" s="136"/>
      <c r="P42" s="136">
        <f>'実質公債費比率（分子）の構造'!O$52</f>
        <v>8455</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1258</v>
      </c>
      <c r="C44" s="136"/>
      <c r="D44" s="136"/>
      <c r="E44" s="136">
        <f>'実質公債費比率（分子）の構造'!L$50</f>
        <v>327</v>
      </c>
      <c r="F44" s="136"/>
      <c r="G44" s="136"/>
      <c r="H44" s="136">
        <f>'実質公債費比率（分子）の構造'!M$50</f>
        <v>691</v>
      </c>
      <c r="I44" s="136"/>
      <c r="J44" s="136"/>
      <c r="K44" s="136">
        <f>'実質公債費比率（分子）の構造'!N$50</f>
        <v>1031</v>
      </c>
      <c r="L44" s="136"/>
      <c r="M44" s="136"/>
      <c r="N44" s="136">
        <f>'実質公債費比率（分子）の構造'!O$50</f>
        <v>739</v>
      </c>
      <c r="O44" s="136"/>
      <c r="P44" s="136"/>
    </row>
    <row r="45" spans="1:16">
      <c r="A45" s="136" t="s">
        <v>54</v>
      </c>
      <c r="B45" s="136">
        <f>'実質公債費比率（分子）の構造'!K$49</f>
        <v>256</v>
      </c>
      <c r="C45" s="136"/>
      <c r="D45" s="136"/>
      <c r="E45" s="136">
        <f>'実質公債費比率（分子）の構造'!L$49</f>
        <v>242</v>
      </c>
      <c r="F45" s="136"/>
      <c r="G45" s="136"/>
      <c r="H45" s="136">
        <f>'実質公債費比率（分子）の構造'!M$49</f>
        <v>251</v>
      </c>
      <c r="I45" s="136"/>
      <c r="J45" s="136"/>
      <c r="K45" s="136">
        <f>'実質公債費比率（分子）の構造'!N$49</f>
        <v>256</v>
      </c>
      <c r="L45" s="136"/>
      <c r="M45" s="136"/>
      <c r="N45" s="136">
        <f>'実質公債費比率（分子）の構造'!O$49</f>
        <v>175</v>
      </c>
      <c r="O45" s="136"/>
      <c r="P45" s="136"/>
    </row>
    <row r="46" spans="1:16">
      <c r="A46" s="136" t="s">
        <v>55</v>
      </c>
      <c r="B46" s="136">
        <f>'実質公債費比率（分子）の構造'!K$48</f>
        <v>1621</v>
      </c>
      <c r="C46" s="136"/>
      <c r="D46" s="136"/>
      <c r="E46" s="136">
        <f>'実質公債費比率（分子）の構造'!L$48</f>
        <v>1534</v>
      </c>
      <c r="F46" s="136"/>
      <c r="G46" s="136"/>
      <c r="H46" s="136">
        <f>'実質公債費比率（分子）の構造'!M$48</f>
        <v>1205</v>
      </c>
      <c r="I46" s="136"/>
      <c r="J46" s="136"/>
      <c r="K46" s="136">
        <f>'実質公債費比率（分子）の構造'!N$48</f>
        <v>1301</v>
      </c>
      <c r="L46" s="136"/>
      <c r="M46" s="136"/>
      <c r="N46" s="136">
        <f>'実質公債費比率（分子）の構造'!O$48</f>
        <v>1223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8674</v>
      </c>
      <c r="C49" s="136"/>
      <c r="D49" s="136"/>
      <c r="E49" s="136">
        <f>'実質公債費比率（分子）の構造'!L$45</f>
        <v>8766</v>
      </c>
      <c r="F49" s="136"/>
      <c r="G49" s="136"/>
      <c r="H49" s="136">
        <f>'実質公債費比率（分子）の構造'!M$45</f>
        <v>9372</v>
      </c>
      <c r="I49" s="136"/>
      <c r="J49" s="136"/>
      <c r="K49" s="136">
        <f>'実質公債費比率（分子）の構造'!N$45</f>
        <v>10049</v>
      </c>
      <c r="L49" s="136"/>
      <c r="M49" s="136"/>
      <c r="N49" s="136">
        <f>'実質公債費比率（分子）の構造'!O$45</f>
        <v>10127</v>
      </c>
      <c r="O49" s="136"/>
      <c r="P49" s="136"/>
    </row>
    <row r="50" spans="1:16">
      <c r="A50" s="136" t="s">
        <v>59</v>
      </c>
      <c r="B50" s="136" t="e">
        <f>NA()</f>
        <v>#N/A</v>
      </c>
      <c r="C50" s="136">
        <f>IF(ISNUMBER('実質公債費比率（分子）の構造'!K$53),'実質公債費比率（分子）の構造'!K$53,NA())</f>
        <v>5530</v>
      </c>
      <c r="D50" s="136" t="e">
        <f>NA()</f>
        <v>#N/A</v>
      </c>
      <c r="E50" s="136" t="e">
        <f>NA()</f>
        <v>#N/A</v>
      </c>
      <c r="F50" s="136">
        <f>IF(ISNUMBER('実質公債費比率（分子）の構造'!L$53),'実質公債費比率（分子）の構造'!L$53,NA())</f>
        <v>3748</v>
      </c>
      <c r="G50" s="136" t="e">
        <f>NA()</f>
        <v>#N/A</v>
      </c>
      <c r="H50" s="136" t="e">
        <f>NA()</f>
        <v>#N/A</v>
      </c>
      <c r="I50" s="136">
        <f>IF(ISNUMBER('実質公債費比率（分子）の構造'!M$53),'実質公債費比率（分子）の構造'!M$53,NA())</f>
        <v>4318</v>
      </c>
      <c r="J50" s="136" t="e">
        <f>NA()</f>
        <v>#N/A</v>
      </c>
      <c r="K50" s="136" t="e">
        <f>NA()</f>
        <v>#N/A</v>
      </c>
      <c r="L50" s="136">
        <f>IF(ISNUMBER('実質公債費比率（分子）の構造'!N$53),'実質公債費比率（分子）の構造'!N$53,NA())</f>
        <v>4415</v>
      </c>
      <c r="M50" s="136" t="e">
        <f>NA()</f>
        <v>#N/A</v>
      </c>
      <c r="N50" s="136" t="e">
        <f>NA()</f>
        <v>#N/A</v>
      </c>
      <c r="O50" s="136">
        <f>IF(ISNUMBER('実質公債費比率（分子）の構造'!O$53),'実質公債費比率（分子）の構造'!O$53,NA())</f>
        <v>3809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60383</v>
      </c>
      <c r="E56" s="135"/>
      <c r="F56" s="135"/>
      <c r="G56" s="135">
        <f>'将来負担比率（分子）の構造'!J$51</f>
        <v>62623</v>
      </c>
      <c r="H56" s="135"/>
      <c r="I56" s="135"/>
      <c r="J56" s="135">
        <f>'将来負担比率（分子）の構造'!K$51</f>
        <v>63768</v>
      </c>
      <c r="K56" s="135"/>
      <c r="L56" s="135"/>
      <c r="M56" s="135">
        <f>'将来負担比率（分子）の構造'!L$51</f>
        <v>64461</v>
      </c>
      <c r="N56" s="135"/>
      <c r="O56" s="135"/>
      <c r="P56" s="135">
        <f>'将来負担比率（分子）の構造'!M$51</f>
        <v>64827</v>
      </c>
    </row>
    <row r="57" spans="1:16">
      <c r="A57" s="135" t="s">
        <v>35</v>
      </c>
      <c r="B57" s="135"/>
      <c r="C57" s="135"/>
      <c r="D57" s="135">
        <f>'将来負担比率（分子）の構造'!I$50</f>
        <v>21297</v>
      </c>
      <c r="E57" s="135"/>
      <c r="F57" s="135"/>
      <c r="G57" s="135">
        <f>'将来負担比率（分子）の構造'!J$50</f>
        <v>22741</v>
      </c>
      <c r="H57" s="135"/>
      <c r="I57" s="135"/>
      <c r="J57" s="135">
        <f>'将来負担比率（分子）の構造'!K$50</f>
        <v>23861</v>
      </c>
      <c r="K57" s="135"/>
      <c r="L57" s="135"/>
      <c r="M57" s="135">
        <f>'将来負担比率（分子）の構造'!L$50</f>
        <v>26147</v>
      </c>
      <c r="N57" s="135"/>
      <c r="O57" s="135"/>
      <c r="P57" s="135">
        <f>'将来負担比率（分子）の構造'!M$50</f>
        <v>26397</v>
      </c>
    </row>
    <row r="58" spans="1:16">
      <c r="A58" s="135" t="s">
        <v>34</v>
      </c>
      <c r="B58" s="135"/>
      <c r="C58" s="135"/>
      <c r="D58" s="135">
        <f>'将来負担比率（分子）の構造'!I$49</f>
        <v>5457</v>
      </c>
      <c r="E58" s="135"/>
      <c r="F58" s="135"/>
      <c r="G58" s="135">
        <f>'将来負担比率（分子）の構造'!J$49</f>
        <v>6498</v>
      </c>
      <c r="H58" s="135"/>
      <c r="I58" s="135"/>
      <c r="J58" s="135">
        <f>'将来負担比率（分子）の構造'!K$49</f>
        <v>7750</v>
      </c>
      <c r="K58" s="135"/>
      <c r="L58" s="135"/>
      <c r="M58" s="135">
        <f>'将来負担比率（分子）の構造'!L$49</f>
        <v>7717</v>
      </c>
      <c r="N58" s="135"/>
      <c r="O58" s="135"/>
      <c r="P58" s="135">
        <f>'将来負担比率（分子）の構造'!M$49</f>
        <v>9673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171</v>
      </c>
      <c r="C61" s="135"/>
      <c r="D61" s="135"/>
      <c r="E61" s="135">
        <f>'将来負担比率（分子）の構造'!J$46</f>
        <v>192</v>
      </c>
      <c r="F61" s="135"/>
      <c r="G61" s="135"/>
      <c r="H61" s="135">
        <f>'将来負担比率（分子）の構造'!K$46</f>
        <v>258</v>
      </c>
      <c r="I61" s="135"/>
      <c r="J61" s="135"/>
      <c r="K61" s="135">
        <f>'将来負担比率（分子）の構造'!L$46</f>
        <v>183</v>
      </c>
      <c r="L61" s="135"/>
      <c r="M61" s="135"/>
      <c r="N61" s="135">
        <f>'将来負担比率（分子）の構造'!M$46</f>
        <v>152</v>
      </c>
      <c r="O61" s="135"/>
      <c r="P61" s="135"/>
    </row>
    <row r="62" spans="1:16">
      <c r="A62" s="135" t="s">
        <v>29</v>
      </c>
      <c r="B62" s="135">
        <f>'将来負担比率（分子）の構造'!I$45</f>
        <v>17439</v>
      </c>
      <c r="C62" s="135"/>
      <c r="D62" s="135"/>
      <c r="E62" s="135">
        <f>'将来負担比率（分子）の構造'!J$45</f>
        <v>16753</v>
      </c>
      <c r="F62" s="135"/>
      <c r="G62" s="135"/>
      <c r="H62" s="135">
        <f>'将来負担比率（分子）の構造'!K$45</f>
        <v>16306</v>
      </c>
      <c r="I62" s="135"/>
      <c r="J62" s="135"/>
      <c r="K62" s="135">
        <f>'将来負担比率（分子）の構造'!L$45</f>
        <v>16061</v>
      </c>
      <c r="L62" s="135"/>
      <c r="M62" s="135"/>
      <c r="N62" s="135">
        <f>'将来負担比率（分子）の構造'!M$45</f>
        <v>15578</v>
      </c>
      <c r="O62" s="135"/>
      <c r="P62" s="135"/>
    </row>
    <row r="63" spans="1:16">
      <c r="A63" s="135" t="s">
        <v>28</v>
      </c>
      <c r="B63" s="135">
        <f>'将来負担比率（分子）の構造'!I$44</f>
        <v>1254</v>
      </c>
      <c r="C63" s="135"/>
      <c r="D63" s="135"/>
      <c r="E63" s="135">
        <f>'将来負担比率（分子）の構造'!J$44</f>
        <v>1128</v>
      </c>
      <c r="F63" s="135"/>
      <c r="G63" s="135"/>
      <c r="H63" s="135">
        <f>'将来負担比率（分子）の構造'!K$44</f>
        <v>1018</v>
      </c>
      <c r="I63" s="135"/>
      <c r="J63" s="135"/>
      <c r="K63" s="135">
        <f>'将来負担比率（分子）の構造'!L$44</f>
        <v>937</v>
      </c>
      <c r="L63" s="135"/>
      <c r="M63" s="135"/>
      <c r="N63" s="135">
        <f>'将来負担比率（分子）の構造'!M$44</f>
        <v>928</v>
      </c>
      <c r="O63" s="135"/>
      <c r="P63" s="135"/>
    </row>
    <row r="64" spans="1:16">
      <c r="A64" s="135" t="s">
        <v>27</v>
      </c>
      <c r="B64" s="135">
        <f>'将来負担比率（分子）の構造'!I$43</f>
        <v>17945</v>
      </c>
      <c r="C64" s="135"/>
      <c r="D64" s="135"/>
      <c r="E64" s="135">
        <f>'将来負担比率（分子）の構造'!J$43</f>
        <v>16876</v>
      </c>
      <c r="F64" s="135"/>
      <c r="G64" s="135"/>
      <c r="H64" s="135">
        <f>'将来負担比率（分子）の構造'!K$43</f>
        <v>16352</v>
      </c>
      <c r="I64" s="135"/>
      <c r="J64" s="135"/>
      <c r="K64" s="135">
        <f>'将来負担比率（分子）の構造'!L$43</f>
        <v>16131</v>
      </c>
      <c r="L64" s="135"/>
      <c r="M64" s="135"/>
      <c r="N64" s="135">
        <f>'将来負担比率（分子）の構造'!M$43</f>
        <v>16245</v>
      </c>
      <c r="O64" s="135"/>
      <c r="P64" s="135"/>
    </row>
    <row r="65" spans="1:16">
      <c r="A65" s="135" t="s">
        <v>26</v>
      </c>
      <c r="B65" s="135">
        <f>'将来負担比率（分子）の構造'!I$42</f>
        <v>14098</v>
      </c>
      <c r="C65" s="135"/>
      <c r="D65" s="135"/>
      <c r="E65" s="135">
        <f>'将来負担比率（分子）の構造'!J$42</f>
        <v>14713</v>
      </c>
      <c r="F65" s="135"/>
      <c r="G65" s="135"/>
      <c r="H65" s="135">
        <f>'将来負担比率（分子）の構造'!K$42</f>
        <v>15133</v>
      </c>
      <c r="I65" s="135"/>
      <c r="J65" s="135"/>
      <c r="K65" s="135">
        <f>'将来負担比率（分子）の構造'!L$42</f>
        <v>14457</v>
      </c>
      <c r="L65" s="135"/>
      <c r="M65" s="135"/>
      <c r="N65" s="135">
        <f>'将来負担比率（分子）の構造'!M$42</f>
        <v>12191</v>
      </c>
      <c r="O65" s="135"/>
      <c r="P65" s="135"/>
    </row>
    <row r="66" spans="1:16">
      <c r="A66" s="135" t="s">
        <v>25</v>
      </c>
      <c r="B66" s="135">
        <f>'将来負担比率（分子）の構造'!I$41</f>
        <v>89726</v>
      </c>
      <c r="C66" s="135"/>
      <c r="D66" s="135"/>
      <c r="E66" s="135">
        <f>'将来負担比率（分子）の構造'!J$41</f>
        <v>89660</v>
      </c>
      <c r="F66" s="135"/>
      <c r="G66" s="135"/>
      <c r="H66" s="135">
        <f>'将来負担比率（分子）の構造'!K$41</f>
        <v>89303</v>
      </c>
      <c r="I66" s="135"/>
      <c r="J66" s="135"/>
      <c r="K66" s="135">
        <f>'将来負担比率（分子）の構造'!L$41</f>
        <v>89160</v>
      </c>
      <c r="L66" s="135"/>
      <c r="M66" s="135"/>
      <c r="N66" s="135">
        <f>'将来負担比率（分子）の構造'!M$41</f>
        <v>91474</v>
      </c>
      <c r="O66" s="135"/>
      <c r="P66" s="135"/>
    </row>
    <row r="67" spans="1:16">
      <c r="A67" s="135" t="s">
        <v>63</v>
      </c>
      <c r="B67" s="135" t="e">
        <f>NA()</f>
        <v>#N/A</v>
      </c>
      <c r="C67" s="135">
        <f>IF(ISNUMBER('将来負担比率（分子）の構造'!I$52), IF('将来負担比率（分子）の構造'!I$52 &lt; 0, 0, '将来負担比率（分子）の構造'!I$52), NA())</f>
        <v>53497</v>
      </c>
      <c r="D67" s="135" t="e">
        <f>NA()</f>
        <v>#N/A</v>
      </c>
      <c r="E67" s="135" t="e">
        <f>NA()</f>
        <v>#N/A</v>
      </c>
      <c r="F67" s="135">
        <f>IF(ISNUMBER('将来負担比率（分子）の構造'!J$52), IF('将来負担比率（分子）の構造'!J$52 &lt; 0, 0, '将来負担比率（分子）の構造'!J$52), NA())</f>
        <v>47460</v>
      </c>
      <c r="G67" s="135" t="e">
        <f>NA()</f>
        <v>#N/A</v>
      </c>
      <c r="H67" s="135" t="e">
        <f>NA()</f>
        <v>#N/A</v>
      </c>
      <c r="I67" s="135">
        <f>IF(ISNUMBER('将来負担比率（分子）の構造'!K$52), IF('将来負担比率（分子）の構造'!K$52 &lt; 0, 0, '将来負担比率（分子）の構造'!K$52), NA())</f>
        <v>42991</v>
      </c>
      <c r="J67" s="135" t="e">
        <f>NA()</f>
        <v>#N/A</v>
      </c>
      <c r="K67" s="135" t="e">
        <f>NA()</f>
        <v>#N/A</v>
      </c>
      <c r="L67" s="135">
        <f>IF(ISNUMBER('将来負担比率（分子）の構造'!L$52), IF('将来負担比率（分子）の構造'!L$52 &lt; 0, 0, '将来負担比率（分子）の構造'!L$52), NA())</f>
        <v>38605</v>
      </c>
      <c r="M67" s="135" t="e">
        <f>NA()</f>
        <v>#N/A</v>
      </c>
      <c r="N67" s="135" t="e">
        <f>NA()</f>
        <v>#N/A</v>
      </c>
      <c r="O67" s="135">
        <f>IF(ISNUMBER('将来負担比率（分子）の構造'!M$52), IF('将来負担比率（分子）の構造'!M$52 &lt; 0, 0, '将来負担比率（分子）の構造'!M$52), NA())</f>
        <v>35670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Z36" sqref="AZ36:BD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54912565</v>
      </c>
      <c r="S5" s="581"/>
      <c r="T5" s="581"/>
      <c r="U5" s="581"/>
      <c r="V5" s="581"/>
      <c r="W5" s="581"/>
      <c r="X5" s="581"/>
      <c r="Y5" s="582"/>
      <c r="Z5" s="583">
        <v>51</v>
      </c>
      <c r="AA5" s="583"/>
      <c r="AB5" s="583"/>
      <c r="AC5" s="583"/>
      <c r="AD5" s="584">
        <v>50954524</v>
      </c>
      <c r="AE5" s="584"/>
      <c r="AF5" s="584"/>
      <c r="AG5" s="584"/>
      <c r="AH5" s="584"/>
      <c r="AI5" s="584"/>
      <c r="AJ5" s="584"/>
      <c r="AK5" s="584"/>
      <c r="AL5" s="585">
        <v>87.2</v>
      </c>
      <c r="AM5" s="586"/>
      <c r="AN5" s="586"/>
      <c r="AO5" s="587"/>
      <c r="AP5" s="577" t="s">
        <v>208</v>
      </c>
      <c r="AQ5" s="578"/>
      <c r="AR5" s="578"/>
      <c r="AS5" s="578"/>
      <c r="AT5" s="578"/>
      <c r="AU5" s="578"/>
      <c r="AV5" s="578"/>
      <c r="AW5" s="578"/>
      <c r="AX5" s="578"/>
      <c r="AY5" s="578"/>
      <c r="AZ5" s="578"/>
      <c r="BA5" s="578"/>
      <c r="BB5" s="578"/>
      <c r="BC5" s="578"/>
      <c r="BD5" s="578"/>
      <c r="BE5" s="578"/>
      <c r="BF5" s="579"/>
      <c r="BG5" s="591">
        <v>49344181</v>
      </c>
      <c r="BH5" s="592"/>
      <c r="BI5" s="592"/>
      <c r="BJ5" s="592"/>
      <c r="BK5" s="592"/>
      <c r="BL5" s="592"/>
      <c r="BM5" s="592"/>
      <c r="BN5" s="593"/>
      <c r="BO5" s="594">
        <v>89.9</v>
      </c>
      <c r="BP5" s="594"/>
      <c r="BQ5" s="594"/>
      <c r="BR5" s="594"/>
      <c r="BS5" s="595">
        <v>598338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723514</v>
      </c>
      <c r="S6" s="592"/>
      <c r="T6" s="592"/>
      <c r="U6" s="592"/>
      <c r="V6" s="592"/>
      <c r="W6" s="592"/>
      <c r="X6" s="592"/>
      <c r="Y6" s="593"/>
      <c r="Z6" s="594">
        <v>0.7</v>
      </c>
      <c r="AA6" s="594"/>
      <c r="AB6" s="594"/>
      <c r="AC6" s="594"/>
      <c r="AD6" s="595">
        <v>723514</v>
      </c>
      <c r="AE6" s="595"/>
      <c r="AF6" s="595"/>
      <c r="AG6" s="595"/>
      <c r="AH6" s="595"/>
      <c r="AI6" s="595"/>
      <c r="AJ6" s="595"/>
      <c r="AK6" s="595"/>
      <c r="AL6" s="596">
        <v>1.2</v>
      </c>
      <c r="AM6" s="597"/>
      <c r="AN6" s="597"/>
      <c r="AO6" s="598"/>
      <c r="AP6" s="588" t="s">
        <v>213</v>
      </c>
      <c r="AQ6" s="589"/>
      <c r="AR6" s="589"/>
      <c r="AS6" s="589"/>
      <c r="AT6" s="589"/>
      <c r="AU6" s="589"/>
      <c r="AV6" s="589"/>
      <c r="AW6" s="589"/>
      <c r="AX6" s="589"/>
      <c r="AY6" s="589"/>
      <c r="AZ6" s="589"/>
      <c r="BA6" s="589"/>
      <c r="BB6" s="589"/>
      <c r="BC6" s="589"/>
      <c r="BD6" s="589"/>
      <c r="BE6" s="589"/>
      <c r="BF6" s="590"/>
      <c r="BG6" s="591">
        <v>49344181</v>
      </c>
      <c r="BH6" s="592"/>
      <c r="BI6" s="592"/>
      <c r="BJ6" s="592"/>
      <c r="BK6" s="592"/>
      <c r="BL6" s="592"/>
      <c r="BM6" s="592"/>
      <c r="BN6" s="593"/>
      <c r="BO6" s="594">
        <v>89.9</v>
      </c>
      <c r="BP6" s="594"/>
      <c r="BQ6" s="594"/>
      <c r="BR6" s="594"/>
      <c r="BS6" s="595">
        <v>598338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655721</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655721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91718</v>
      </c>
      <c r="S7" s="592"/>
      <c r="T7" s="592"/>
      <c r="U7" s="592"/>
      <c r="V7" s="592"/>
      <c r="W7" s="592"/>
      <c r="X7" s="592"/>
      <c r="Y7" s="593"/>
      <c r="Z7" s="594">
        <v>0.1</v>
      </c>
      <c r="AA7" s="594"/>
      <c r="AB7" s="594"/>
      <c r="AC7" s="594"/>
      <c r="AD7" s="595">
        <v>91718</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24836250</v>
      </c>
      <c r="BH7" s="592"/>
      <c r="BI7" s="592"/>
      <c r="BJ7" s="592"/>
      <c r="BK7" s="592"/>
      <c r="BL7" s="592"/>
      <c r="BM7" s="592"/>
      <c r="BN7" s="593"/>
      <c r="BO7" s="594">
        <v>45.2</v>
      </c>
      <c r="BP7" s="594"/>
      <c r="BQ7" s="594"/>
      <c r="BR7" s="594"/>
      <c r="BS7" s="595">
        <v>598338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13544218</v>
      </c>
      <c r="CS7" s="592"/>
      <c r="CT7" s="592"/>
      <c r="CU7" s="592"/>
      <c r="CV7" s="592"/>
      <c r="CW7" s="592"/>
      <c r="CX7" s="592"/>
      <c r="CY7" s="593"/>
      <c r="CZ7" s="594">
        <v>13.2</v>
      </c>
      <c r="DA7" s="594"/>
      <c r="DB7" s="594"/>
      <c r="DC7" s="594"/>
      <c r="DD7" s="600">
        <v>3558673</v>
      </c>
      <c r="DE7" s="592"/>
      <c r="DF7" s="592"/>
      <c r="DG7" s="592"/>
      <c r="DH7" s="592"/>
      <c r="DI7" s="592"/>
      <c r="DJ7" s="592"/>
      <c r="DK7" s="592"/>
      <c r="DL7" s="592"/>
      <c r="DM7" s="592"/>
      <c r="DN7" s="592"/>
      <c r="DO7" s="592"/>
      <c r="DP7" s="593"/>
      <c r="DQ7" s="600">
        <v>9099829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194192</v>
      </c>
      <c r="S8" s="592"/>
      <c r="T8" s="592"/>
      <c r="U8" s="592"/>
      <c r="V8" s="592"/>
      <c r="W8" s="592"/>
      <c r="X8" s="592"/>
      <c r="Y8" s="593"/>
      <c r="Z8" s="594">
        <v>0.2</v>
      </c>
      <c r="AA8" s="594"/>
      <c r="AB8" s="594"/>
      <c r="AC8" s="594"/>
      <c r="AD8" s="595">
        <v>194192</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503938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38637309</v>
      </c>
      <c r="CS8" s="592"/>
      <c r="CT8" s="592"/>
      <c r="CU8" s="592"/>
      <c r="CV8" s="592"/>
      <c r="CW8" s="592"/>
      <c r="CX8" s="592"/>
      <c r="CY8" s="593"/>
      <c r="CZ8" s="594">
        <v>37.6</v>
      </c>
      <c r="DA8" s="594"/>
      <c r="DB8" s="594"/>
      <c r="DC8" s="594"/>
      <c r="DD8" s="600">
        <v>524962</v>
      </c>
      <c r="DE8" s="592"/>
      <c r="DF8" s="592"/>
      <c r="DG8" s="592"/>
      <c r="DH8" s="592"/>
      <c r="DI8" s="592"/>
      <c r="DJ8" s="592"/>
      <c r="DK8" s="592"/>
      <c r="DL8" s="592"/>
      <c r="DM8" s="592"/>
      <c r="DN8" s="592"/>
      <c r="DO8" s="592"/>
      <c r="DP8" s="593"/>
      <c r="DQ8" s="600">
        <v>20520612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318952</v>
      </c>
      <c r="S9" s="592"/>
      <c r="T9" s="592"/>
      <c r="U9" s="592"/>
      <c r="V9" s="592"/>
      <c r="W9" s="592"/>
      <c r="X9" s="592"/>
      <c r="Y9" s="593"/>
      <c r="Z9" s="594">
        <v>0.3</v>
      </c>
      <c r="AA9" s="594"/>
      <c r="AB9" s="594"/>
      <c r="AC9" s="594"/>
      <c r="AD9" s="595">
        <v>318952</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19563369</v>
      </c>
      <c r="BH9" s="592"/>
      <c r="BI9" s="592"/>
      <c r="BJ9" s="592"/>
      <c r="BK9" s="592"/>
      <c r="BL9" s="592"/>
      <c r="BM9" s="592"/>
      <c r="BN9" s="593"/>
      <c r="BO9" s="594">
        <v>35.6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8589935</v>
      </c>
      <c r="CS9" s="592"/>
      <c r="CT9" s="592"/>
      <c r="CU9" s="592"/>
      <c r="CV9" s="592"/>
      <c r="CW9" s="592"/>
      <c r="CX9" s="592"/>
      <c r="CY9" s="593"/>
      <c r="CZ9" s="594">
        <v>8.4</v>
      </c>
      <c r="DA9" s="594"/>
      <c r="DB9" s="594"/>
      <c r="DC9" s="594"/>
      <c r="DD9" s="600">
        <v>794598</v>
      </c>
      <c r="DE9" s="592"/>
      <c r="DF9" s="592"/>
      <c r="DG9" s="592"/>
      <c r="DH9" s="592"/>
      <c r="DI9" s="592"/>
      <c r="DJ9" s="592"/>
      <c r="DK9" s="592"/>
      <c r="DL9" s="592"/>
      <c r="DM9" s="592"/>
      <c r="DN9" s="592"/>
      <c r="DO9" s="592"/>
      <c r="DP9" s="593"/>
      <c r="DQ9" s="600">
        <v>6856277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2941543</v>
      </c>
      <c r="S10" s="592"/>
      <c r="T10" s="592"/>
      <c r="U10" s="592"/>
      <c r="V10" s="592"/>
      <c r="W10" s="592"/>
      <c r="X10" s="592"/>
      <c r="Y10" s="593"/>
      <c r="Z10" s="594">
        <v>2.7</v>
      </c>
      <c r="AA10" s="594"/>
      <c r="AB10" s="594"/>
      <c r="AC10" s="594"/>
      <c r="AD10" s="595">
        <v>2941543</v>
      </c>
      <c r="AE10" s="595"/>
      <c r="AF10" s="595"/>
      <c r="AG10" s="595"/>
      <c r="AH10" s="595"/>
      <c r="AI10" s="595"/>
      <c r="AJ10" s="595"/>
      <c r="AK10" s="595"/>
      <c r="AL10" s="596">
        <v>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987121</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265047</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209370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64554</v>
      </c>
      <c r="S11" s="592"/>
      <c r="T11" s="592"/>
      <c r="U11" s="592"/>
      <c r="V11" s="592"/>
      <c r="W11" s="592"/>
      <c r="X11" s="592"/>
      <c r="Y11" s="593"/>
      <c r="Z11" s="594">
        <v>0.1</v>
      </c>
      <c r="AA11" s="594"/>
      <c r="AB11" s="594"/>
      <c r="AC11" s="594"/>
      <c r="AD11" s="595">
        <v>64554</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3781822</v>
      </c>
      <c r="BH11" s="592"/>
      <c r="BI11" s="592"/>
      <c r="BJ11" s="592"/>
      <c r="BK11" s="592"/>
      <c r="BL11" s="592"/>
      <c r="BM11" s="592"/>
      <c r="BN11" s="593"/>
      <c r="BO11" s="594">
        <v>6.9</v>
      </c>
      <c r="BP11" s="594"/>
      <c r="BQ11" s="594"/>
      <c r="BR11" s="594"/>
      <c r="BS11" s="600">
        <v>598338</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450619</v>
      </c>
      <c r="CS11" s="592"/>
      <c r="CT11" s="592"/>
      <c r="CU11" s="592"/>
      <c r="CV11" s="592"/>
      <c r="CW11" s="592"/>
      <c r="CX11" s="592"/>
      <c r="CY11" s="593"/>
      <c r="CZ11" s="594">
        <v>0.4</v>
      </c>
      <c r="DA11" s="594"/>
      <c r="DB11" s="594"/>
      <c r="DC11" s="594"/>
      <c r="DD11" s="600">
        <v>24400</v>
      </c>
      <c r="DE11" s="592"/>
      <c r="DF11" s="592"/>
      <c r="DG11" s="592"/>
      <c r="DH11" s="592"/>
      <c r="DI11" s="592"/>
      <c r="DJ11" s="592"/>
      <c r="DK11" s="592"/>
      <c r="DL11" s="592"/>
      <c r="DM11" s="592"/>
      <c r="DN11" s="592"/>
      <c r="DO11" s="592"/>
      <c r="DP11" s="593"/>
      <c r="DQ11" s="600">
        <v>428254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21808535</v>
      </c>
      <c r="BH12" s="592"/>
      <c r="BI12" s="592"/>
      <c r="BJ12" s="592"/>
      <c r="BK12" s="592"/>
      <c r="BL12" s="592"/>
      <c r="BM12" s="592"/>
      <c r="BN12" s="593"/>
      <c r="BO12" s="594">
        <v>39.700000000000003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1641774</v>
      </c>
      <c r="CS12" s="592"/>
      <c r="CT12" s="592"/>
      <c r="CU12" s="592"/>
      <c r="CV12" s="592"/>
      <c r="CW12" s="592"/>
      <c r="CX12" s="592"/>
      <c r="CY12" s="593"/>
      <c r="CZ12" s="594">
        <v>1.6</v>
      </c>
      <c r="DA12" s="594"/>
      <c r="DB12" s="594"/>
      <c r="DC12" s="594"/>
      <c r="DD12" s="600">
        <v>79006</v>
      </c>
      <c r="DE12" s="592"/>
      <c r="DF12" s="592"/>
      <c r="DG12" s="592"/>
      <c r="DH12" s="592"/>
      <c r="DI12" s="592"/>
      <c r="DJ12" s="592"/>
      <c r="DK12" s="592"/>
      <c r="DL12" s="592"/>
      <c r="DM12" s="592"/>
      <c r="DN12" s="592"/>
      <c r="DO12" s="592"/>
      <c r="DP12" s="593"/>
      <c r="DQ12" s="600">
        <v>494776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286069</v>
      </c>
      <c r="S13" s="592"/>
      <c r="T13" s="592"/>
      <c r="U13" s="592"/>
      <c r="V13" s="592"/>
      <c r="W13" s="592"/>
      <c r="X13" s="592"/>
      <c r="Y13" s="593"/>
      <c r="Z13" s="594">
        <v>0.3</v>
      </c>
      <c r="AA13" s="594"/>
      <c r="AB13" s="594"/>
      <c r="AC13" s="594"/>
      <c r="AD13" s="595">
        <v>286069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21736664</v>
      </c>
      <c r="BH13" s="592"/>
      <c r="BI13" s="592"/>
      <c r="BJ13" s="592"/>
      <c r="BK13" s="592"/>
      <c r="BL13" s="592"/>
      <c r="BM13" s="592"/>
      <c r="BN13" s="593"/>
      <c r="BO13" s="594">
        <v>39.6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12840831</v>
      </c>
      <c r="CS13" s="592"/>
      <c r="CT13" s="592"/>
      <c r="CU13" s="592"/>
      <c r="CV13" s="592"/>
      <c r="CW13" s="592"/>
      <c r="CX13" s="592"/>
      <c r="CY13" s="593"/>
      <c r="CZ13" s="594">
        <v>12.5</v>
      </c>
      <c r="DA13" s="594"/>
      <c r="DB13" s="594"/>
      <c r="DC13" s="594"/>
      <c r="DD13" s="600">
        <v>7083532</v>
      </c>
      <c r="DE13" s="592"/>
      <c r="DF13" s="592"/>
      <c r="DG13" s="592"/>
      <c r="DH13" s="592"/>
      <c r="DI13" s="592"/>
      <c r="DJ13" s="592"/>
      <c r="DK13" s="592"/>
      <c r="DL13" s="592"/>
      <c r="DM13" s="592"/>
      <c r="DN13" s="592"/>
      <c r="DO13" s="592"/>
      <c r="DP13" s="593"/>
      <c r="DQ13" s="600">
        <v>6251875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383085</v>
      </c>
      <c r="BH14" s="592"/>
      <c r="BI14" s="592"/>
      <c r="BJ14" s="592"/>
      <c r="BK14" s="592"/>
      <c r="BL14" s="592"/>
      <c r="BM14" s="592"/>
      <c r="BN14" s="593"/>
      <c r="BO14" s="594">
        <v>0.7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3978767</v>
      </c>
      <c r="CS14" s="592"/>
      <c r="CT14" s="592"/>
      <c r="CU14" s="592"/>
      <c r="CV14" s="592"/>
      <c r="CW14" s="592"/>
      <c r="CX14" s="592"/>
      <c r="CY14" s="593"/>
      <c r="CZ14" s="594">
        <v>3.9</v>
      </c>
      <c r="DA14" s="594"/>
      <c r="DB14" s="594"/>
      <c r="DC14" s="594"/>
      <c r="DD14" s="600">
        <v>6930</v>
      </c>
      <c r="DE14" s="592"/>
      <c r="DF14" s="592"/>
      <c r="DG14" s="592"/>
      <c r="DH14" s="592"/>
      <c r="DI14" s="592"/>
      <c r="DJ14" s="592"/>
      <c r="DK14" s="592"/>
      <c r="DL14" s="592"/>
      <c r="DM14" s="592"/>
      <c r="DN14" s="592"/>
      <c r="DO14" s="592"/>
      <c r="DP14" s="593"/>
      <c r="DQ14" s="600">
        <v>3963600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333238</v>
      </c>
      <c r="S15" s="592"/>
      <c r="T15" s="592"/>
      <c r="U15" s="592"/>
      <c r="V15" s="592"/>
      <c r="W15" s="592"/>
      <c r="X15" s="592"/>
      <c r="Y15" s="593"/>
      <c r="Z15" s="594">
        <v>0.3</v>
      </c>
      <c r="AA15" s="594"/>
      <c r="AB15" s="594"/>
      <c r="AC15" s="594"/>
      <c r="AD15" s="595">
        <v>333238</v>
      </c>
      <c r="AE15" s="595"/>
      <c r="AF15" s="595"/>
      <c r="AG15" s="595"/>
      <c r="AH15" s="595"/>
      <c r="AI15" s="595"/>
      <c r="AJ15" s="595"/>
      <c r="AK15" s="595"/>
      <c r="AL15" s="596">
        <v>0.6</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2316311</v>
      </c>
      <c r="BH15" s="592"/>
      <c r="BI15" s="592"/>
      <c r="BJ15" s="592"/>
      <c r="BK15" s="592"/>
      <c r="BL15" s="592"/>
      <c r="BM15" s="592"/>
      <c r="BN15" s="593"/>
      <c r="BO15" s="594">
        <v>4.2</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11716981</v>
      </c>
      <c r="CS15" s="592"/>
      <c r="CT15" s="592"/>
      <c r="CU15" s="592"/>
      <c r="CV15" s="592"/>
      <c r="CW15" s="592"/>
      <c r="CX15" s="592"/>
      <c r="CY15" s="593"/>
      <c r="CZ15" s="594">
        <v>11.4</v>
      </c>
      <c r="DA15" s="594"/>
      <c r="DB15" s="594"/>
      <c r="DC15" s="594"/>
      <c r="DD15" s="600">
        <v>1860789</v>
      </c>
      <c r="DE15" s="592"/>
      <c r="DF15" s="592"/>
      <c r="DG15" s="592"/>
      <c r="DH15" s="592"/>
      <c r="DI15" s="592"/>
      <c r="DJ15" s="592"/>
      <c r="DK15" s="592"/>
      <c r="DL15" s="592"/>
      <c r="DM15" s="592"/>
      <c r="DN15" s="592"/>
      <c r="DO15" s="592"/>
      <c r="DP15" s="593"/>
      <c r="DQ15" s="600">
        <v>8421215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2363622</v>
      </c>
      <c r="S16" s="592"/>
      <c r="T16" s="592"/>
      <c r="U16" s="592"/>
      <c r="V16" s="592"/>
      <c r="W16" s="592"/>
      <c r="X16" s="592"/>
      <c r="Y16" s="593"/>
      <c r="Z16" s="594">
        <v>2.2000000000000002</v>
      </c>
      <c r="AA16" s="594"/>
      <c r="AB16" s="594"/>
      <c r="AC16" s="594"/>
      <c r="AD16" s="595">
        <v>2085176</v>
      </c>
      <c r="AE16" s="595"/>
      <c r="AF16" s="595"/>
      <c r="AG16" s="595"/>
      <c r="AH16" s="595"/>
      <c r="AI16" s="595"/>
      <c r="AJ16" s="595"/>
      <c r="AK16" s="595"/>
      <c r="AL16" s="596">
        <v>3.6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2085176</v>
      </c>
      <c r="S17" s="592"/>
      <c r="T17" s="592"/>
      <c r="U17" s="592"/>
      <c r="V17" s="592"/>
      <c r="W17" s="592"/>
      <c r="X17" s="592"/>
      <c r="Y17" s="593"/>
      <c r="Z17" s="594">
        <v>1.9</v>
      </c>
      <c r="AA17" s="594"/>
      <c r="AB17" s="594"/>
      <c r="AC17" s="594"/>
      <c r="AD17" s="595">
        <v>2085176</v>
      </c>
      <c r="AE17" s="595"/>
      <c r="AF17" s="595"/>
      <c r="AG17" s="595"/>
      <c r="AH17" s="595"/>
      <c r="AI17" s="595"/>
      <c r="AJ17" s="595"/>
      <c r="AK17" s="595"/>
      <c r="AL17" s="596">
        <v>3.6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10127479</v>
      </c>
      <c r="CS17" s="592"/>
      <c r="CT17" s="592"/>
      <c r="CU17" s="592"/>
      <c r="CV17" s="592"/>
      <c r="CW17" s="592"/>
      <c r="CX17" s="592"/>
      <c r="CY17" s="593"/>
      <c r="CZ17" s="594">
        <v>9.9</v>
      </c>
      <c r="DA17" s="594"/>
      <c r="DB17" s="594"/>
      <c r="DC17" s="594"/>
      <c r="DD17" s="600" t="s">
        <v>111</v>
      </c>
      <c r="DE17" s="592"/>
      <c r="DF17" s="592"/>
      <c r="DG17" s="592"/>
      <c r="DH17" s="592"/>
      <c r="DI17" s="592"/>
      <c r="DJ17" s="592"/>
      <c r="DK17" s="592"/>
      <c r="DL17" s="592"/>
      <c r="DM17" s="592"/>
      <c r="DN17" s="592"/>
      <c r="DO17" s="592"/>
      <c r="DP17" s="593"/>
      <c r="DQ17" s="600">
        <v>10099083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278446</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175597</v>
      </c>
      <c r="CS18" s="592"/>
      <c r="CT18" s="592"/>
      <c r="CU18" s="592"/>
      <c r="CV18" s="592"/>
      <c r="CW18" s="592"/>
      <c r="CX18" s="592"/>
      <c r="CY18" s="593"/>
      <c r="CZ18" s="594">
        <v>0.2</v>
      </c>
      <c r="DA18" s="594"/>
      <c r="DB18" s="594"/>
      <c r="DC18" s="594"/>
      <c r="DD18" s="600">
        <v>175597</v>
      </c>
      <c r="DE18" s="592"/>
      <c r="DF18" s="592"/>
      <c r="DG18" s="592"/>
      <c r="DH18" s="592"/>
      <c r="DI18" s="592"/>
      <c r="DJ18" s="592"/>
      <c r="DK18" s="592"/>
      <c r="DL18" s="592"/>
      <c r="DM18" s="592"/>
      <c r="DN18" s="592"/>
      <c r="DO18" s="592"/>
      <c r="DP18" s="593"/>
      <c r="DQ18" s="600">
        <v>173289</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5568384</v>
      </c>
      <c r="BH19" s="592"/>
      <c r="BI19" s="592"/>
      <c r="BJ19" s="592"/>
      <c r="BK19" s="592"/>
      <c r="BL19" s="592"/>
      <c r="BM19" s="592"/>
      <c r="BN19" s="593"/>
      <c r="BO19" s="594">
        <v>10.1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62229967</v>
      </c>
      <c r="S20" s="592"/>
      <c r="T20" s="592"/>
      <c r="U20" s="592"/>
      <c r="V20" s="592"/>
      <c r="W20" s="592"/>
      <c r="X20" s="592"/>
      <c r="Y20" s="593"/>
      <c r="Z20" s="594">
        <v>57.8</v>
      </c>
      <c r="AA20" s="594"/>
      <c r="AB20" s="594"/>
      <c r="AC20" s="594"/>
      <c r="AD20" s="595">
        <v>57993480</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5568384</v>
      </c>
      <c r="BH20" s="592"/>
      <c r="BI20" s="592"/>
      <c r="BJ20" s="592"/>
      <c r="BK20" s="592"/>
      <c r="BL20" s="592"/>
      <c r="BM20" s="592"/>
      <c r="BN20" s="593"/>
      <c r="BO20" s="594">
        <v>10.1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102624278</v>
      </c>
      <c r="CS20" s="592"/>
      <c r="CT20" s="592"/>
      <c r="CU20" s="592"/>
      <c r="CV20" s="592"/>
      <c r="CW20" s="592"/>
      <c r="CX20" s="592"/>
      <c r="CY20" s="593"/>
      <c r="CZ20" s="594">
        <v>100</v>
      </c>
      <c r="DA20" s="594"/>
      <c r="DB20" s="594"/>
      <c r="DC20" s="594"/>
      <c r="DD20" s="600">
        <v>14108487</v>
      </c>
      <c r="DE20" s="592"/>
      <c r="DF20" s="592"/>
      <c r="DG20" s="592"/>
      <c r="DH20" s="592"/>
      <c r="DI20" s="592"/>
      <c r="DJ20" s="592"/>
      <c r="DK20" s="592"/>
      <c r="DL20" s="592"/>
      <c r="DM20" s="592"/>
      <c r="DN20" s="592"/>
      <c r="DO20" s="592"/>
      <c r="DP20" s="593"/>
      <c r="DQ20" s="600">
        <v>67173901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51052</v>
      </c>
      <c r="S21" s="592"/>
      <c r="T21" s="592"/>
      <c r="U21" s="592"/>
      <c r="V21" s="592"/>
      <c r="W21" s="592"/>
      <c r="X21" s="592"/>
      <c r="Y21" s="593"/>
      <c r="Z21" s="594">
        <v>0</v>
      </c>
      <c r="AA21" s="594"/>
      <c r="AB21" s="594"/>
      <c r="AC21" s="594"/>
      <c r="AD21" s="595">
        <v>51052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567446</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1610343</v>
      </c>
      <c r="BH22" s="592"/>
      <c r="BI22" s="592"/>
      <c r="BJ22" s="592"/>
      <c r="BK22" s="592"/>
      <c r="BL22" s="592"/>
      <c r="BM22" s="592"/>
      <c r="BN22" s="593"/>
      <c r="BO22" s="594">
        <v>2.9</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1592198</v>
      </c>
      <c r="S23" s="592"/>
      <c r="T23" s="592"/>
      <c r="U23" s="592"/>
      <c r="V23" s="592"/>
      <c r="W23" s="592"/>
      <c r="X23" s="592"/>
      <c r="Y23" s="593"/>
      <c r="Z23" s="594">
        <v>1.5</v>
      </c>
      <c r="AA23" s="594"/>
      <c r="AB23" s="594"/>
      <c r="AC23" s="594"/>
      <c r="AD23" s="595">
        <v>246632</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3958041</v>
      </c>
      <c r="BH23" s="592"/>
      <c r="BI23" s="592"/>
      <c r="BJ23" s="592"/>
      <c r="BK23" s="592"/>
      <c r="BL23" s="592"/>
      <c r="BM23" s="592"/>
      <c r="BN23" s="593"/>
      <c r="BO23" s="594">
        <v>7.2</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599885</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51673909</v>
      </c>
      <c r="CS24" s="581"/>
      <c r="CT24" s="581"/>
      <c r="CU24" s="581"/>
      <c r="CV24" s="581"/>
      <c r="CW24" s="581"/>
      <c r="CX24" s="581"/>
      <c r="CY24" s="582"/>
      <c r="CZ24" s="618">
        <v>50.4</v>
      </c>
      <c r="DA24" s="619"/>
      <c r="DB24" s="619"/>
      <c r="DC24" s="620"/>
      <c r="DD24" s="617">
        <v>34360403</v>
      </c>
      <c r="DE24" s="581"/>
      <c r="DF24" s="581"/>
      <c r="DG24" s="581"/>
      <c r="DH24" s="581"/>
      <c r="DI24" s="581"/>
      <c r="DJ24" s="581"/>
      <c r="DK24" s="582"/>
      <c r="DL24" s="617">
        <v>33945976</v>
      </c>
      <c r="DM24" s="581"/>
      <c r="DN24" s="581"/>
      <c r="DO24" s="581"/>
      <c r="DP24" s="581"/>
      <c r="DQ24" s="581"/>
      <c r="DR24" s="581"/>
      <c r="DS24" s="581"/>
      <c r="DT24" s="581"/>
      <c r="DU24" s="581"/>
      <c r="DV24" s="582"/>
      <c r="DW24" s="585">
        <v>54.5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16677501</v>
      </c>
      <c r="S25" s="592"/>
      <c r="T25" s="592"/>
      <c r="U25" s="592"/>
      <c r="V25" s="592"/>
      <c r="W25" s="592"/>
      <c r="X25" s="592"/>
      <c r="Y25" s="593"/>
      <c r="Z25" s="594">
        <v>15.5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17383333</v>
      </c>
      <c r="CS25" s="623"/>
      <c r="CT25" s="623"/>
      <c r="CU25" s="623"/>
      <c r="CV25" s="623"/>
      <c r="CW25" s="623"/>
      <c r="CX25" s="623"/>
      <c r="CY25" s="624"/>
      <c r="CZ25" s="625">
        <v>16.899999999999999</v>
      </c>
      <c r="DA25" s="626"/>
      <c r="DB25" s="626"/>
      <c r="DC25" s="627"/>
      <c r="DD25" s="600">
        <v>15899518</v>
      </c>
      <c r="DE25" s="623"/>
      <c r="DF25" s="623"/>
      <c r="DG25" s="623"/>
      <c r="DH25" s="623"/>
      <c r="DI25" s="623"/>
      <c r="DJ25" s="623"/>
      <c r="DK25" s="624"/>
      <c r="DL25" s="600">
        <v>15485092</v>
      </c>
      <c r="DM25" s="623"/>
      <c r="DN25" s="623"/>
      <c r="DO25" s="623"/>
      <c r="DP25" s="623"/>
      <c r="DQ25" s="623"/>
      <c r="DR25" s="623"/>
      <c r="DS25" s="623"/>
      <c r="DT25" s="623"/>
      <c r="DU25" s="623"/>
      <c r="DV25" s="624"/>
      <c r="DW25" s="596">
        <v>24.8</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12271222</v>
      </c>
      <c r="CS26" s="592"/>
      <c r="CT26" s="592"/>
      <c r="CU26" s="592"/>
      <c r="CV26" s="592"/>
      <c r="CW26" s="592"/>
      <c r="CX26" s="592"/>
      <c r="CY26" s="593"/>
      <c r="CZ26" s="625">
        <v>12</v>
      </c>
      <c r="DA26" s="626"/>
      <c r="DB26" s="626"/>
      <c r="DC26" s="627"/>
      <c r="DD26" s="600">
        <v>10787407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5003298</v>
      </c>
      <c r="S27" s="592"/>
      <c r="T27" s="592"/>
      <c r="U27" s="592"/>
      <c r="V27" s="592"/>
      <c r="W27" s="592"/>
      <c r="X27" s="592"/>
      <c r="Y27" s="593"/>
      <c r="Z27" s="594">
        <v>4.5999999999999996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54912565</v>
      </c>
      <c r="BH27" s="592"/>
      <c r="BI27" s="592"/>
      <c r="BJ27" s="592"/>
      <c r="BK27" s="592"/>
      <c r="BL27" s="592"/>
      <c r="BM27" s="592"/>
      <c r="BN27" s="593"/>
      <c r="BO27" s="594">
        <v>100</v>
      </c>
      <c r="BP27" s="594"/>
      <c r="BQ27" s="594"/>
      <c r="BR27" s="594"/>
      <c r="BS27" s="600">
        <v>598338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24163140</v>
      </c>
      <c r="CS27" s="623"/>
      <c r="CT27" s="623"/>
      <c r="CU27" s="623"/>
      <c r="CV27" s="623"/>
      <c r="CW27" s="623"/>
      <c r="CX27" s="623"/>
      <c r="CY27" s="624"/>
      <c r="CZ27" s="625">
        <v>23.5</v>
      </c>
      <c r="DA27" s="626"/>
      <c r="DB27" s="626"/>
      <c r="DC27" s="627"/>
      <c r="DD27" s="600">
        <v>8361845</v>
      </c>
      <c r="DE27" s="623"/>
      <c r="DF27" s="623"/>
      <c r="DG27" s="623"/>
      <c r="DH27" s="623"/>
      <c r="DI27" s="623"/>
      <c r="DJ27" s="623"/>
      <c r="DK27" s="624"/>
      <c r="DL27" s="600">
        <v>8361844</v>
      </c>
      <c r="DM27" s="623"/>
      <c r="DN27" s="623"/>
      <c r="DO27" s="623"/>
      <c r="DP27" s="623"/>
      <c r="DQ27" s="623"/>
      <c r="DR27" s="623"/>
      <c r="DS27" s="623"/>
      <c r="DT27" s="623"/>
      <c r="DU27" s="623"/>
      <c r="DV27" s="624"/>
      <c r="DW27" s="596">
        <v>13.4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547785</v>
      </c>
      <c r="S28" s="592"/>
      <c r="T28" s="592"/>
      <c r="U28" s="592"/>
      <c r="V28" s="592"/>
      <c r="W28" s="592"/>
      <c r="X28" s="592"/>
      <c r="Y28" s="593"/>
      <c r="Z28" s="594">
        <v>0.5</v>
      </c>
      <c r="AA28" s="594"/>
      <c r="AB28" s="594"/>
      <c r="AC28" s="594"/>
      <c r="AD28" s="595">
        <v>105984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10127436</v>
      </c>
      <c r="CS28" s="592"/>
      <c r="CT28" s="592"/>
      <c r="CU28" s="592"/>
      <c r="CV28" s="592"/>
      <c r="CW28" s="592"/>
      <c r="CX28" s="592"/>
      <c r="CY28" s="593"/>
      <c r="CZ28" s="625">
        <v>9.9</v>
      </c>
      <c r="DA28" s="626"/>
      <c r="DB28" s="626"/>
      <c r="DC28" s="627"/>
      <c r="DD28" s="600">
        <v>10099040</v>
      </c>
      <c r="DE28" s="592"/>
      <c r="DF28" s="592"/>
      <c r="DG28" s="592"/>
      <c r="DH28" s="592"/>
      <c r="DI28" s="592"/>
      <c r="DJ28" s="592"/>
      <c r="DK28" s="593"/>
      <c r="DL28" s="600">
        <v>10099040</v>
      </c>
      <c r="DM28" s="592"/>
      <c r="DN28" s="592"/>
      <c r="DO28" s="592"/>
      <c r="DP28" s="592"/>
      <c r="DQ28" s="592"/>
      <c r="DR28" s="592"/>
      <c r="DS28" s="592"/>
      <c r="DT28" s="592"/>
      <c r="DU28" s="592"/>
      <c r="DV28" s="593"/>
      <c r="DW28" s="596">
        <v>16.2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43868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10127436</v>
      </c>
      <c r="CS29" s="623"/>
      <c r="CT29" s="623"/>
      <c r="CU29" s="623"/>
      <c r="CV29" s="623"/>
      <c r="CW29" s="623"/>
      <c r="CX29" s="623"/>
      <c r="CY29" s="624"/>
      <c r="CZ29" s="625">
        <v>9.9</v>
      </c>
      <c r="DA29" s="626"/>
      <c r="DB29" s="626"/>
      <c r="DC29" s="627"/>
      <c r="DD29" s="600">
        <v>10099040</v>
      </c>
      <c r="DE29" s="623"/>
      <c r="DF29" s="623"/>
      <c r="DG29" s="623"/>
      <c r="DH29" s="623"/>
      <c r="DI29" s="623"/>
      <c r="DJ29" s="623"/>
      <c r="DK29" s="624"/>
      <c r="DL29" s="600">
        <v>10099040</v>
      </c>
      <c r="DM29" s="623"/>
      <c r="DN29" s="623"/>
      <c r="DO29" s="623"/>
      <c r="DP29" s="623"/>
      <c r="DQ29" s="623"/>
      <c r="DR29" s="623"/>
      <c r="DS29" s="623"/>
      <c r="DT29" s="623"/>
      <c r="DU29" s="623"/>
      <c r="DV29" s="624"/>
      <c r="DW29" s="596">
        <v>16.2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469305</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98.5</v>
      </c>
      <c r="BH30" s="650"/>
      <c r="BI30" s="650"/>
      <c r="BJ30" s="650"/>
      <c r="BK30" s="650"/>
      <c r="BL30" s="650"/>
      <c r="BM30" s="586">
        <v>93.9</v>
      </c>
      <c r="BN30" s="650"/>
      <c r="BO30" s="650"/>
      <c r="BP30" s="650"/>
      <c r="BQ30" s="651"/>
      <c r="BR30" s="649">
        <v>98.3</v>
      </c>
      <c r="BS30" s="650"/>
      <c r="BT30" s="650"/>
      <c r="BU30" s="650"/>
      <c r="BV30" s="650"/>
      <c r="BW30" s="650"/>
      <c r="BX30" s="586">
        <v>93.4</v>
      </c>
      <c r="BY30" s="650"/>
      <c r="BZ30" s="650"/>
      <c r="CA30" s="650"/>
      <c r="CB30" s="651"/>
      <c r="CD30" s="654"/>
      <c r="CE30" s="655"/>
      <c r="CF30" s="605" t="s">
        <v>292</v>
      </c>
      <c r="CG30" s="606"/>
      <c r="CH30" s="606"/>
      <c r="CI30" s="606"/>
      <c r="CJ30" s="606"/>
      <c r="CK30" s="606"/>
      <c r="CL30" s="606"/>
      <c r="CM30" s="606"/>
      <c r="CN30" s="606"/>
      <c r="CO30" s="606"/>
      <c r="CP30" s="606"/>
      <c r="CQ30" s="607"/>
      <c r="CR30" s="591">
        <v>8920165</v>
      </c>
      <c r="CS30" s="592"/>
      <c r="CT30" s="592"/>
      <c r="CU30" s="592"/>
      <c r="CV30" s="592"/>
      <c r="CW30" s="592"/>
      <c r="CX30" s="592"/>
      <c r="CY30" s="593"/>
      <c r="CZ30" s="625">
        <v>8.6999999999999993</v>
      </c>
      <c r="DA30" s="626"/>
      <c r="DB30" s="626"/>
      <c r="DC30" s="627"/>
      <c r="DD30" s="600">
        <v>8897448</v>
      </c>
      <c r="DE30" s="592"/>
      <c r="DF30" s="592"/>
      <c r="DG30" s="592"/>
      <c r="DH30" s="592"/>
      <c r="DI30" s="592"/>
      <c r="DJ30" s="592"/>
      <c r="DK30" s="593"/>
      <c r="DL30" s="600">
        <v>8897448</v>
      </c>
      <c r="DM30" s="592"/>
      <c r="DN30" s="592"/>
      <c r="DO30" s="592"/>
      <c r="DP30" s="592"/>
      <c r="DQ30" s="592"/>
      <c r="DR30" s="592"/>
      <c r="DS30" s="592"/>
      <c r="DT30" s="592"/>
      <c r="DU30" s="592"/>
      <c r="DV30" s="593"/>
      <c r="DW30" s="596">
        <v>14.3</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4184129</v>
      </c>
      <c r="S31" s="592"/>
      <c r="T31" s="592"/>
      <c r="U31" s="592"/>
      <c r="V31" s="592"/>
      <c r="W31" s="592"/>
      <c r="X31" s="592"/>
      <c r="Y31" s="593"/>
      <c r="Z31" s="594">
        <v>3.9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98.1</v>
      </c>
      <c r="BH31" s="623"/>
      <c r="BI31" s="623"/>
      <c r="BJ31" s="623"/>
      <c r="BK31" s="623"/>
      <c r="BL31" s="623"/>
      <c r="BM31" s="597">
        <v>92.4</v>
      </c>
      <c r="BN31" s="647"/>
      <c r="BO31" s="647"/>
      <c r="BP31" s="647"/>
      <c r="BQ31" s="648"/>
      <c r="BR31" s="646">
        <v>97.8</v>
      </c>
      <c r="BS31" s="623"/>
      <c r="BT31" s="623"/>
      <c r="BU31" s="623"/>
      <c r="BV31" s="623"/>
      <c r="BW31" s="623"/>
      <c r="BX31" s="597">
        <v>91.9</v>
      </c>
      <c r="BY31" s="647"/>
      <c r="BZ31" s="647"/>
      <c r="CA31" s="647"/>
      <c r="CB31" s="648"/>
      <c r="CD31" s="654"/>
      <c r="CE31" s="655"/>
      <c r="CF31" s="605" t="s">
        <v>296</v>
      </c>
      <c r="CG31" s="606"/>
      <c r="CH31" s="606"/>
      <c r="CI31" s="606"/>
      <c r="CJ31" s="606"/>
      <c r="CK31" s="606"/>
      <c r="CL31" s="606"/>
      <c r="CM31" s="606"/>
      <c r="CN31" s="606"/>
      <c r="CO31" s="606"/>
      <c r="CP31" s="606"/>
      <c r="CQ31" s="607"/>
      <c r="CR31" s="591">
        <v>1207271</v>
      </c>
      <c r="CS31" s="623"/>
      <c r="CT31" s="623"/>
      <c r="CU31" s="623"/>
      <c r="CV31" s="623"/>
      <c r="CW31" s="623"/>
      <c r="CX31" s="623"/>
      <c r="CY31" s="624"/>
      <c r="CZ31" s="625">
        <v>1.2</v>
      </c>
      <c r="DA31" s="626"/>
      <c r="DB31" s="626"/>
      <c r="DC31" s="627"/>
      <c r="DD31" s="600">
        <v>1201592</v>
      </c>
      <c r="DE31" s="623"/>
      <c r="DF31" s="623"/>
      <c r="DG31" s="623"/>
      <c r="DH31" s="623"/>
      <c r="DI31" s="623"/>
      <c r="DJ31" s="623"/>
      <c r="DK31" s="624"/>
      <c r="DL31" s="600">
        <v>1201592</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4419950</v>
      </c>
      <c r="S32" s="592"/>
      <c r="T32" s="592"/>
      <c r="U32" s="592"/>
      <c r="V32" s="592"/>
      <c r="W32" s="592"/>
      <c r="X32" s="592"/>
      <c r="Y32" s="593"/>
      <c r="Z32" s="594">
        <v>4.0999999999999996</v>
      </c>
      <c r="AA32" s="594"/>
      <c r="AB32" s="594"/>
      <c r="AC32" s="594"/>
      <c r="AD32" s="595">
        <v>9205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95</v>
      </c>
      <c r="BN32" s="659"/>
      <c r="BO32" s="659"/>
      <c r="BP32" s="659"/>
      <c r="BQ32" s="661"/>
      <c r="BR32" s="658">
        <v>98.5</v>
      </c>
      <c r="BS32" s="659"/>
      <c r="BT32" s="659"/>
      <c r="BU32" s="659"/>
      <c r="BV32" s="659"/>
      <c r="BW32" s="659"/>
      <c r="BX32" s="660">
        <v>94.5</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11224500</v>
      </c>
      <c r="S33" s="592"/>
      <c r="T33" s="592"/>
      <c r="U33" s="592"/>
      <c r="V33" s="592"/>
      <c r="W33" s="592"/>
      <c r="X33" s="592"/>
      <c r="Y33" s="593"/>
      <c r="Z33" s="594">
        <v>10.4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36841882</v>
      </c>
      <c r="CS33" s="623"/>
      <c r="CT33" s="623"/>
      <c r="CU33" s="623"/>
      <c r="CV33" s="623"/>
      <c r="CW33" s="623"/>
      <c r="CX33" s="623"/>
      <c r="CY33" s="624"/>
      <c r="CZ33" s="625">
        <v>35.9</v>
      </c>
      <c r="DA33" s="626"/>
      <c r="DB33" s="626"/>
      <c r="DC33" s="627"/>
      <c r="DD33" s="600">
        <v>30512877</v>
      </c>
      <c r="DE33" s="623"/>
      <c r="DF33" s="623"/>
      <c r="DG33" s="623"/>
      <c r="DH33" s="623"/>
      <c r="DI33" s="623"/>
      <c r="DJ33" s="623"/>
      <c r="DK33" s="624"/>
      <c r="DL33" s="600">
        <v>24147502</v>
      </c>
      <c r="DM33" s="623"/>
      <c r="DN33" s="623"/>
      <c r="DO33" s="623"/>
      <c r="DP33" s="623"/>
      <c r="DQ33" s="623"/>
      <c r="DR33" s="623"/>
      <c r="DS33" s="623"/>
      <c r="DT33" s="623"/>
      <c r="DU33" s="623"/>
      <c r="DV33" s="624"/>
      <c r="DW33" s="596">
        <v>38.700000000000003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15050152</v>
      </c>
      <c r="CS34" s="592"/>
      <c r="CT34" s="592"/>
      <c r="CU34" s="592"/>
      <c r="CV34" s="592"/>
      <c r="CW34" s="592"/>
      <c r="CX34" s="592"/>
      <c r="CY34" s="593"/>
      <c r="CZ34" s="625">
        <v>14.7</v>
      </c>
      <c r="DA34" s="626"/>
      <c r="DB34" s="626"/>
      <c r="DC34" s="627"/>
      <c r="DD34" s="600">
        <v>11185244</v>
      </c>
      <c r="DE34" s="592"/>
      <c r="DF34" s="592"/>
      <c r="DG34" s="592"/>
      <c r="DH34" s="592"/>
      <c r="DI34" s="592"/>
      <c r="DJ34" s="592"/>
      <c r="DK34" s="593"/>
      <c r="DL34" s="600">
        <v>9048758</v>
      </c>
      <c r="DM34" s="592"/>
      <c r="DN34" s="592"/>
      <c r="DO34" s="592"/>
      <c r="DP34" s="592"/>
      <c r="DQ34" s="592"/>
      <c r="DR34" s="592"/>
      <c r="DS34" s="592"/>
      <c r="DT34" s="592"/>
      <c r="DU34" s="592"/>
      <c r="DV34" s="593"/>
      <c r="DW34" s="596">
        <v>14.5</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3912400</v>
      </c>
      <c r="S35" s="592"/>
      <c r="T35" s="592"/>
      <c r="U35" s="592"/>
      <c r="V35" s="592"/>
      <c r="W35" s="592"/>
      <c r="X35" s="592"/>
      <c r="Y35" s="593"/>
      <c r="Z35" s="594">
        <v>3.6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9875496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2032899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1363891</v>
      </c>
      <c r="CS35" s="623"/>
      <c r="CT35" s="623"/>
      <c r="CU35" s="623"/>
      <c r="CV35" s="623"/>
      <c r="CW35" s="623"/>
      <c r="CX35" s="623"/>
      <c r="CY35" s="624"/>
      <c r="CZ35" s="625">
        <v>1.3</v>
      </c>
      <c r="DA35" s="626"/>
      <c r="DB35" s="626"/>
      <c r="DC35" s="627"/>
      <c r="DD35" s="600">
        <v>1353371</v>
      </c>
      <c r="DE35" s="623"/>
      <c r="DF35" s="623"/>
      <c r="DG35" s="623"/>
      <c r="DH35" s="623"/>
      <c r="DI35" s="623"/>
      <c r="DJ35" s="623"/>
      <c r="DK35" s="624"/>
      <c r="DL35" s="600">
        <v>1344711</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107610884</v>
      </c>
      <c r="S36" s="664"/>
      <c r="T36" s="664"/>
      <c r="U36" s="664"/>
      <c r="V36" s="664"/>
      <c r="W36" s="664"/>
      <c r="X36" s="664"/>
      <c r="Y36" s="665"/>
      <c r="Z36" s="666">
        <v>100</v>
      </c>
      <c r="AA36" s="666"/>
      <c r="AB36" s="666"/>
      <c r="AC36" s="666"/>
      <c r="AD36" s="667">
        <v>58406353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2200296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253655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9633270</v>
      </c>
      <c r="CS36" s="592"/>
      <c r="CT36" s="592"/>
      <c r="CU36" s="592"/>
      <c r="CV36" s="592"/>
      <c r="CW36" s="592"/>
      <c r="CX36" s="592"/>
      <c r="CY36" s="593"/>
      <c r="CZ36" s="625">
        <v>9.4</v>
      </c>
      <c r="DA36" s="626"/>
      <c r="DB36" s="626"/>
      <c r="DC36" s="627"/>
      <c r="DD36" s="600">
        <v>9296597</v>
      </c>
      <c r="DE36" s="592"/>
      <c r="DF36" s="592"/>
      <c r="DG36" s="592"/>
      <c r="DH36" s="592"/>
      <c r="DI36" s="592"/>
      <c r="DJ36" s="592"/>
      <c r="DK36" s="593"/>
      <c r="DL36" s="600">
        <v>8397252</v>
      </c>
      <c r="DM36" s="592"/>
      <c r="DN36" s="592"/>
      <c r="DO36" s="592"/>
      <c r="DP36" s="592"/>
      <c r="DQ36" s="592"/>
      <c r="DR36" s="592"/>
      <c r="DS36" s="592"/>
      <c r="DT36" s="592"/>
      <c r="DU36" s="592"/>
      <c r="DV36" s="593"/>
      <c r="DW36" s="596">
        <v>13.5</v>
      </c>
      <c r="DX36" s="621"/>
      <c r="DY36" s="621"/>
      <c r="DZ36" s="621"/>
      <c r="EA36" s="621"/>
      <c r="EB36" s="621"/>
      <c r="EC36" s="622"/>
    </row>
    <row r="37" spans="2:133" ht="11.25" customHeight="1">
      <c r="AQ37" s="670" t="s">
        <v>314</v>
      </c>
      <c r="AR37" s="671"/>
      <c r="AS37" s="671"/>
      <c r="AT37" s="671"/>
      <c r="AU37" s="671"/>
      <c r="AV37" s="671"/>
      <c r="AW37" s="671"/>
      <c r="AX37" s="671"/>
      <c r="AY37" s="672"/>
      <c r="AZ37" s="591">
        <v>3686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56438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3911842</v>
      </c>
      <c r="CS37" s="623"/>
      <c r="CT37" s="623"/>
      <c r="CU37" s="623"/>
      <c r="CV37" s="623"/>
      <c r="CW37" s="623"/>
      <c r="CX37" s="623"/>
      <c r="CY37" s="624"/>
      <c r="CZ37" s="625">
        <v>3.8</v>
      </c>
      <c r="DA37" s="626"/>
      <c r="DB37" s="626"/>
      <c r="DC37" s="627"/>
      <c r="DD37" s="600">
        <v>3911842</v>
      </c>
      <c r="DE37" s="623"/>
      <c r="DF37" s="623"/>
      <c r="DG37" s="623"/>
      <c r="DH37" s="623"/>
      <c r="DI37" s="623"/>
      <c r="DJ37" s="623"/>
      <c r="DK37" s="624"/>
      <c r="DL37" s="600">
        <v>3833716</v>
      </c>
      <c r="DM37" s="623"/>
      <c r="DN37" s="623"/>
      <c r="DO37" s="623"/>
      <c r="DP37" s="623"/>
      <c r="DQ37" s="623"/>
      <c r="DR37" s="623"/>
      <c r="DS37" s="623"/>
      <c r="DT37" s="623"/>
      <c r="DU37" s="623"/>
      <c r="DV37" s="624"/>
      <c r="DW37" s="596">
        <v>6.2</v>
      </c>
      <c r="DX37" s="621"/>
      <c r="DY37" s="621"/>
      <c r="DZ37" s="621"/>
      <c r="EA37" s="621"/>
      <c r="EB37" s="621"/>
      <c r="EC37" s="622"/>
    </row>
    <row r="38" spans="2:133" ht="11.25" customHeight="1">
      <c r="AQ38" s="670" t="s">
        <v>317</v>
      </c>
      <c r="AR38" s="671"/>
      <c r="AS38" s="671"/>
      <c r="AT38" s="671"/>
      <c r="AU38" s="671"/>
      <c r="AV38" s="671"/>
      <c r="AW38" s="671"/>
      <c r="AX38" s="671"/>
      <c r="AY38" s="672"/>
      <c r="AZ38" s="591">
        <v>16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96777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7751408</v>
      </c>
      <c r="CS38" s="592"/>
      <c r="CT38" s="592"/>
      <c r="CU38" s="592"/>
      <c r="CV38" s="592"/>
      <c r="CW38" s="592"/>
      <c r="CX38" s="592"/>
      <c r="CY38" s="593"/>
      <c r="CZ38" s="625">
        <v>7.6</v>
      </c>
      <c r="DA38" s="626"/>
      <c r="DB38" s="626"/>
      <c r="DC38" s="627"/>
      <c r="DD38" s="600">
        <v>6987466</v>
      </c>
      <c r="DE38" s="592"/>
      <c r="DF38" s="592"/>
      <c r="DG38" s="592"/>
      <c r="DH38" s="592"/>
      <c r="DI38" s="592"/>
      <c r="DJ38" s="592"/>
      <c r="DK38" s="593"/>
      <c r="DL38" s="600">
        <v>5330120</v>
      </c>
      <c r="DM38" s="592"/>
      <c r="DN38" s="592"/>
      <c r="DO38" s="592"/>
      <c r="DP38" s="592"/>
      <c r="DQ38" s="592"/>
      <c r="DR38" s="592"/>
      <c r="DS38" s="592"/>
      <c r="DT38" s="592"/>
      <c r="DU38" s="592"/>
      <c r="DV38" s="593"/>
      <c r="DW38" s="596">
        <v>8.6</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1676965</v>
      </c>
      <c r="CS39" s="623"/>
      <c r="CT39" s="623"/>
      <c r="CU39" s="623"/>
      <c r="CV39" s="623"/>
      <c r="CW39" s="623"/>
      <c r="CX39" s="623"/>
      <c r="CY39" s="624"/>
      <c r="CZ39" s="625">
        <v>1.6</v>
      </c>
      <c r="DA39" s="626"/>
      <c r="DB39" s="626"/>
      <c r="DC39" s="627"/>
      <c r="DD39" s="600">
        <v>1663538</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2615916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1366196</v>
      </c>
      <c r="CS40" s="592"/>
      <c r="CT40" s="592"/>
      <c r="CU40" s="592"/>
      <c r="CV40" s="592"/>
      <c r="CW40" s="592"/>
      <c r="CX40" s="592"/>
      <c r="CY40" s="593"/>
      <c r="CZ40" s="625">
        <v>1.3</v>
      </c>
      <c r="DA40" s="626"/>
      <c r="DB40" s="626"/>
      <c r="DC40" s="627"/>
      <c r="DD40" s="600">
        <v>26661</v>
      </c>
      <c r="DE40" s="592"/>
      <c r="DF40" s="592"/>
      <c r="DG40" s="592"/>
      <c r="DH40" s="592"/>
      <c r="DI40" s="592"/>
      <c r="DJ40" s="592"/>
      <c r="DK40" s="593"/>
      <c r="DL40" s="600">
        <v>26661</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5055582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14108487</v>
      </c>
      <c r="CS42" s="592"/>
      <c r="CT42" s="592"/>
      <c r="CU42" s="592"/>
      <c r="CV42" s="592"/>
      <c r="CW42" s="592"/>
      <c r="CX42" s="592"/>
      <c r="CY42" s="593"/>
      <c r="CZ42" s="625">
        <v>13.7</v>
      </c>
      <c r="DA42" s="674"/>
      <c r="DB42" s="674"/>
      <c r="DC42" s="675"/>
      <c r="DD42" s="600">
        <v>2300621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403418</v>
      </c>
      <c r="CS43" s="623"/>
      <c r="CT43" s="623"/>
      <c r="CU43" s="623"/>
      <c r="CV43" s="623"/>
      <c r="CW43" s="623"/>
      <c r="CX43" s="623"/>
      <c r="CY43" s="624"/>
      <c r="CZ43" s="625">
        <v>0.4</v>
      </c>
      <c r="DA43" s="626"/>
      <c r="DB43" s="626"/>
      <c r="DC43" s="627"/>
      <c r="DD43" s="600">
        <v>403418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14108487</v>
      </c>
      <c r="CS44" s="592"/>
      <c r="CT44" s="592"/>
      <c r="CU44" s="592"/>
      <c r="CV44" s="592"/>
      <c r="CW44" s="592"/>
      <c r="CX44" s="592"/>
      <c r="CY44" s="593"/>
      <c r="CZ44" s="625">
        <v>13.7</v>
      </c>
      <c r="DA44" s="674"/>
      <c r="DB44" s="674"/>
      <c r="DC44" s="675"/>
      <c r="DD44" s="600">
        <v>2300621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8610429</v>
      </c>
      <c r="CS45" s="623"/>
      <c r="CT45" s="623"/>
      <c r="CU45" s="623"/>
      <c r="CV45" s="623"/>
      <c r="CW45" s="623"/>
      <c r="CX45" s="623"/>
      <c r="CY45" s="624"/>
      <c r="CZ45" s="625">
        <v>8.4</v>
      </c>
      <c r="DA45" s="626"/>
      <c r="DB45" s="626"/>
      <c r="DC45" s="627"/>
      <c r="DD45" s="600">
        <v>370731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5370497</v>
      </c>
      <c r="CS46" s="592"/>
      <c r="CT46" s="592"/>
      <c r="CU46" s="592"/>
      <c r="CV46" s="592"/>
      <c r="CW46" s="592"/>
      <c r="CX46" s="592"/>
      <c r="CY46" s="593"/>
      <c r="CZ46" s="625">
        <v>5.2</v>
      </c>
      <c r="DA46" s="674"/>
      <c r="DB46" s="674"/>
      <c r="DC46" s="675"/>
      <c r="DD46" s="600">
        <v>1908976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102624278</v>
      </c>
      <c r="CS49" s="659"/>
      <c r="CT49" s="659"/>
      <c r="CU49" s="659"/>
      <c r="CV49" s="659"/>
      <c r="CW49" s="659"/>
      <c r="CX49" s="659"/>
      <c r="CY49" s="686"/>
      <c r="CZ49" s="687">
        <v>100</v>
      </c>
      <c r="DA49" s="688"/>
      <c r="DB49" s="688"/>
      <c r="DC49" s="689"/>
      <c r="DD49" s="690">
        <v>67173901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F28" sqref="AF28:AJ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107466.03</v>
      </c>
      <c r="R7" s="721"/>
      <c r="S7" s="721"/>
      <c r="T7" s="721"/>
      <c r="U7" s="721"/>
      <c r="V7" s="721">
        <v>102582.73699999999</v>
      </c>
      <c r="W7" s="721"/>
      <c r="X7" s="721"/>
      <c r="Y7" s="721"/>
      <c r="Z7" s="721"/>
      <c r="AA7" s="721">
        <v>4883.2929999999997</v>
      </c>
      <c r="AB7" s="721"/>
      <c r="AC7" s="721"/>
      <c r="AD7" s="721"/>
      <c r="AE7" s="722"/>
      <c r="AF7" s="723">
        <v>4749</v>
      </c>
      <c r="AG7" s="724"/>
      <c r="AH7" s="724"/>
      <c r="AI7" s="724"/>
      <c r="AJ7" s="725"/>
      <c r="AK7" s="760">
        <v>469.30500000000001</v>
      </c>
      <c r="AL7" s="761"/>
      <c r="AM7" s="761"/>
      <c r="AN7" s="761"/>
      <c r="AO7" s="761"/>
      <c r="AP7" s="761">
        <v>91086.125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1.3740000000000001</v>
      </c>
      <c r="CI7" s="758"/>
      <c r="CJ7" s="758"/>
      <c r="CK7" s="758"/>
      <c r="CL7" s="759"/>
      <c r="CM7" s="757">
        <v>213.18100000000001</v>
      </c>
      <c r="CN7" s="758"/>
      <c r="CO7" s="758"/>
      <c r="CP7" s="758"/>
      <c r="CQ7" s="759"/>
      <c r="CR7" s="757">
        <v>51</v>
      </c>
      <c r="CS7" s="758"/>
      <c r="CT7" s="758"/>
      <c r="CU7" s="758"/>
      <c r="CV7" s="759"/>
      <c r="CW7" s="757">
        <v>29.535</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164.648</v>
      </c>
      <c r="R8" s="745"/>
      <c r="S8" s="745"/>
      <c r="T8" s="745"/>
      <c r="U8" s="745"/>
      <c r="V8" s="745">
        <v>83.301000000000002</v>
      </c>
      <c r="W8" s="745"/>
      <c r="X8" s="745"/>
      <c r="Y8" s="745"/>
      <c r="Z8" s="745"/>
      <c r="AA8" s="745">
        <v>81.346999999999994</v>
      </c>
      <c r="AB8" s="745"/>
      <c r="AC8" s="745"/>
      <c r="AD8" s="745"/>
      <c r="AE8" s="746"/>
      <c r="AF8" s="747">
        <v>81</v>
      </c>
      <c r="AG8" s="748"/>
      <c r="AH8" s="748"/>
      <c r="AI8" s="748"/>
      <c r="AJ8" s="749"/>
      <c r="AK8" s="750">
        <v>49.118000000000002</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-2.6110000000000002</v>
      </c>
      <c r="CI8" s="768"/>
      <c r="CJ8" s="768"/>
      <c r="CK8" s="768"/>
      <c r="CL8" s="769"/>
      <c r="CM8" s="767">
        <v>175.14</v>
      </c>
      <c r="CN8" s="768"/>
      <c r="CO8" s="768"/>
      <c r="CP8" s="768"/>
      <c r="CQ8" s="769"/>
      <c r="CR8" s="767">
        <v>100</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111.76</v>
      </c>
      <c r="R9" s="745"/>
      <c r="S9" s="745"/>
      <c r="T9" s="745"/>
      <c r="U9" s="745"/>
      <c r="V9" s="745">
        <v>89.793999999999997</v>
      </c>
      <c r="W9" s="745"/>
      <c r="X9" s="745"/>
      <c r="Y9" s="745"/>
      <c r="Z9" s="745"/>
      <c r="AA9" s="745">
        <v>21.966000000000001</v>
      </c>
      <c r="AB9" s="745"/>
      <c r="AC9" s="745"/>
      <c r="AD9" s="745"/>
      <c r="AE9" s="746"/>
      <c r="AF9" s="747">
        <v>22</v>
      </c>
      <c r="AG9" s="748"/>
      <c r="AH9" s="748"/>
      <c r="AI9" s="748"/>
      <c r="AJ9" s="749"/>
      <c r="AK9" s="750">
        <v>5.4859999999999998</v>
      </c>
      <c r="AL9" s="751"/>
      <c r="AM9" s="751"/>
      <c r="AN9" s="751"/>
      <c r="AO9" s="751"/>
      <c r="AP9" s="751">
        <v>387.81700000000001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40.262999999999998</v>
      </c>
      <c r="CI9" s="768"/>
      <c r="CJ9" s="768"/>
      <c r="CK9" s="768"/>
      <c r="CL9" s="769"/>
      <c r="CM9" s="767">
        <v>11279.92</v>
      </c>
      <c r="CN9" s="768"/>
      <c r="CO9" s="768"/>
      <c r="CP9" s="768"/>
      <c r="CQ9" s="769"/>
      <c r="CR9" s="767">
        <v>9917</v>
      </c>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7">
        <v>21.837</v>
      </c>
      <c r="CI10" s="768"/>
      <c r="CJ10" s="768"/>
      <c r="CK10" s="768"/>
      <c r="CL10" s="769"/>
      <c r="CM10" s="767">
        <v>381.28699999999998</v>
      </c>
      <c r="CN10" s="768"/>
      <c r="CO10" s="768"/>
      <c r="CP10" s="768"/>
      <c r="CQ10" s="769"/>
      <c r="CR10" s="767">
        <v>48</v>
      </c>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t="s">
        <v>553</v>
      </c>
      <c r="BS11" s="754" t="s">
        <v>543</v>
      </c>
      <c r="BT11" s="755"/>
      <c r="BU11" s="755"/>
      <c r="BV11" s="755"/>
      <c r="BW11" s="755"/>
      <c r="BX11" s="755"/>
      <c r="BY11" s="755"/>
      <c r="BZ11" s="755"/>
      <c r="CA11" s="755"/>
      <c r="CB11" s="755"/>
      <c r="CC11" s="755"/>
      <c r="CD11" s="755"/>
      <c r="CE11" s="755"/>
      <c r="CF11" s="755"/>
      <c r="CG11" s="756"/>
      <c r="CH11" s="767">
        <v>13.076000000000001</v>
      </c>
      <c r="CI11" s="768"/>
      <c r="CJ11" s="768"/>
      <c r="CK11" s="768"/>
      <c r="CL11" s="769"/>
      <c r="CM11" s="767">
        <v>857.39800000000002</v>
      </c>
      <c r="CN11" s="768"/>
      <c r="CO11" s="768"/>
      <c r="CP11" s="768"/>
      <c r="CQ11" s="769"/>
      <c r="CR11" s="767">
        <v>5</v>
      </c>
      <c r="CS11" s="768"/>
      <c r="CT11" s="768"/>
      <c r="CU11" s="768"/>
      <c r="CV11" s="769"/>
      <c r="CW11" s="767">
        <v>81.873000000000005</v>
      </c>
      <c r="CX11" s="768"/>
      <c r="CY11" s="768"/>
      <c r="CZ11" s="768"/>
      <c r="DA11" s="769"/>
      <c r="DB11" s="767"/>
      <c r="DC11" s="768"/>
      <c r="DD11" s="768"/>
      <c r="DE11" s="768"/>
      <c r="DF11" s="769"/>
      <c r="DG11" s="767">
        <v>8781.2999999999993</v>
      </c>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t="s">
        <v>553</v>
      </c>
      <c r="BS12" s="754" t="s">
        <v>544</v>
      </c>
      <c r="BT12" s="755"/>
      <c r="BU12" s="755"/>
      <c r="BV12" s="755"/>
      <c r="BW12" s="755"/>
      <c r="BX12" s="755"/>
      <c r="BY12" s="755"/>
      <c r="BZ12" s="755"/>
      <c r="CA12" s="755"/>
      <c r="CB12" s="755"/>
      <c r="CC12" s="755"/>
      <c r="CD12" s="755"/>
      <c r="CE12" s="755"/>
      <c r="CF12" s="755"/>
      <c r="CG12" s="756"/>
      <c r="CH12" s="767">
        <v>1.65</v>
      </c>
      <c r="CI12" s="768"/>
      <c r="CJ12" s="768"/>
      <c r="CK12" s="768"/>
      <c r="CL12" s="769"/>
      <c r="CM12" s="767">
        <v>987.12</v>
      </c>
      <c r="CN12" s="768"/>
      <c r="CO12" s="768"/>
      <c r="CP12" s="768"/>
      <c r="CQ12" s="769"/>
      <c r="CR12" s="767"/>
      <c r="CS12" s="768"/>
      <c r="CT12" s="768"/>
      <c r="CU12" s="768"/>
      <c r="CV12" s="769"/>
      <c r="CW12" s="767">
        <v>60.281999999999996</v>
      </c>
      <c r="CX12" s="768"/>
      <c r="CY12" s="768"/>
      <c r="CZ12" s="768"/>
      <c r="DA12" s="769"/>
      <c r="DB12" s="767"/>
      <c r="DC12" s="768"/>
      <c r="DD12" s="768"/>
      <c r="DE12" s="768"/>
      <c r="DF12" s="769"/>
      <c r="DG12" s="767"/>
      <c r="DH12" s="768"/>
      <c r="DI12" s="768"/>
      <c r="DJ12" s="768"/>
      <c r="DK12" s="769"/>
      <c r="DL12" s="767">
        <v>18.867000000000001</v>
      </c>
      <c r="DM12" s="768"/>
      <c r="DN12" s="768"/>
      <c r="DO12" s="768"/>
      <c r="DP12" s="769"/>
      <c r="DQ12" s="767">
        <v>17.100000000000001</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t="s">
        <v>553</v>
      </c>
      <c r="BS13" s="754" t="s">
        <v>545</v>
      </c>
      <c r="BT13" s="755"/>
      <c r="BU13" s="755"/>
      <c r="BV13" s="755"/>
      <c r="BW13" s="755"/>
      <c r="BX13" s="755"/>
      <c r="BY13" s="755"/>
      <c r="BZ13" s="755"/>
      <c r="CA13" s="755"/>
      <c r="CB13" s="755"/>
      <c r="CC13" s="755"/>
      <c r="CD13" s="755"/>
      <c r="CE13" s="755"/>
      <c r="CF13" s="755"/>
      <c r="CG13" s="756"/>
      <c r="CH13" s="767">
        <v>42.453000000000003</v>
      </c>
      <c r="CI13" s="768"/>
      <c r="CJ13" s="768"/>
      <c r="CK13" s="768"/>
      <c r="CL13" s="769"/>
      <c r="CM13" s="767">
        <v>1164.5139999999999</v>
      </c>
      <c r="CN13" s="768"/>
      <c r="CO13" s="768"/>
      <c r="CP13" s="768"/>
      <c r="CQ13" s="769"/>
      <c r="CR13" s="767"/>
      <c r="CS13" s="768"/>
      <c r="CT13" s="768"/>
      <c r="CU13" s="768"/>
      <c r="CV13" s="769"/>
      <c r="CW13" s="767">
        <v>10.87</v>
      </c>
      <c r="CX13" s="768"/>
      <c r="CY13" s="768"/>
      <c r="CZ13" s="768"/>
      <c r="DA13" s="769"/>
      <c r="DB13" s="767"/>
      <c r="DC13" s="768"/>
      <c r="DD13" s="768"/>
      <c r="DE13" s="768"/>
      <c r="DF13" s="769"/>
      <c r="DG13" s="767"/>
      <c r="DH13" s="768"/>
      <c r="DI13" s="768"/>
      <c r="DJ13" s="768"/>
      <c r="DK13" s="769"/>
      <c r="DL13" s="767">
        <v>2.653</v>
      </c>
      <c r="DM13" s="768"/>
      <c r="DN13" s="768"/>
      <c r="DO13" s="768"/>
      <c r="DP13" s="769"/>
      <c r="DQ13" s="767">
        <v>2.3877000000000002</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t="s">
        <v>553</v>
      </c>
      <c r="BS14" s="754" t="s">
        <v>546</v>
      </c>
      <c r="BT14" s="755"/>
      <c r="BU14" s="755"/>
      <c r="BV14" s="755"/>
      <c r="BW14" s="755"/>
      <c r="BX14" s="755"/>
      <c r="BY14" s="755"/>
      <c r="BZ14" s="755"/>
      <c r="CA14" s="755"/>
      <c r="CB14" s="755"/>
      <c r="CC14" s="755"/>
      <c r="CD14" s="755"/>
      <c r="CE14" s="755"/>
      <c r="CF14" s="755"/>
      <c r="CG14" s="756"/>
      <c r="CH14" s="767">
        <v>-1.752</v>
      </c>
      <c r="CI14" s="768"/>
      <c r="CJ14" s="768"/>
      <c r="CK14" s="768"/>
      <c r="CL14" s="769"/>
      <c r="CM14" s="767">
        <v>105.60599999999999</v>
      </c>
      <c r="CN14" s="768"/>
      <c r="CO14" s="768"/>
      <c r="CP14" s="768"/>
      <c r="CQ14" s="769"/>
      <c r="CR14" s="767"/>
      <c r="CS14" s="768"/>
      <c r="CT14" s="768"/>
      <c r="CU14" s="768"/>
      <c r="CV14" s="769"/>
      <c r="CW14" s="767">
        <v>34.027000000000001</v>
      </c>
      <c r="CX14" s="768"/>
      <c r="CY14" s="768"/>
      <c r="CZ14" s="768"/>
      <c r="DA14" s="769"/>
      <c r="DB14" s="767"/>
      <c r="DC14" s="768"/>
      <c r="DD14" s="768"/>
      <c r="DE14" s="768"/>
      <c r="DF14" s="769"/>
      <c r="DG14" s="767"/>
      <c r="DH14" s="768"/>
      <c r="DI14" s="768"/>
      <c r="DJ14" s="768"/>
      <c r="DK14" s="769"/>
      <c r="DL14" s="767">
        <v>2.1549999999999998</v>
      </c>
      <c r="DM14" s="768"/>
      <c r="DN14" s="768"/>
      <c r="DO14" s="768"/>
      <c r="DP14" s="769"/>
      <c r="DQ14" s="767">
        <v>1.9394999999999998</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t="s">
        <v>553</v>
      </c>
      <c r="BS15" s="754" t="s">
        <v>547</v>
      </c>
      <c r="BT15" s="755"/>
      <c r="BU15" s="755"/>
      <c r="BV15" s="755"/>
      <c r="BW15" s="755"/>
      <c r="BX15" s="755"/>
      <c r="BY15" s="755"/>
      <c r="BZ15" s="755"/>
      <c r="CA15" s="755"/>
      <c r="CB15" s="755"/>
      <c r="CC15" s="755"/>
      <c r="CD15" s="755"/>
      <c r="CE15" s="755"/>
      <c r="CF15" s="755"/>
      <c r="CG15" s="756"/>
      <c r="CH15" s="767">
        <v>8.4</v>
      </c>
      <c r="CI15" s="768"/>
      <c r="CJ15" s="768"/>
      <c r="CK15" s="768"/>
      <c r="CL15" s="769"/>
      <c r="CM15" s="767">
        <v>368.97</v>
      </c>
      <c r="CN15" s="768"/>
      <c r="CO15" s="768"/>
      <c r="CP15" s="768"/>
      <c r="CQ15" s="769"/>
      <c r="CR15" s="767"/>
      <c r="CS15" s="768"/>
      <c r="CT15" s="768"/>
      <c r="CU15" s="768"/>
      <c r="CV15" s="769"/>
      <c r="CW15" s="767">
        <v>44.822000000000003</v>
      </c>
      <c r="CX15" s="768"/>
      <c r="CY15" s="768"/>
      <c r="CZ15" s="768"/>
      <c r="DA15" s="769"/>
      <c r="DB15" s="767"/>
      <c r="DC15" s="768"/>
      <c r="DD15" s="768"/>
      <c r="DE15" s="768"/>
      <c r="DF15" s="769"/>
      <c r="DG15" s="767"/>
      <c r="DH15" s="768"/>
      <c r="DI15" s="768"/>
      <c r="DJ15" s="768"/>
      <c r="DK15" s="769"/>
      <c r="DL15" s="767">
        <v>9.3879999999999999</v>
      </c>
      <c r="DM15" s="768"/>
      <c r="DN15" s="768"/>
      <c r="DO15" s="768"/>
      <c r="DP15" s="769"/>
      <c r="DQ15" s="767">
        <v>8.4491999999999994</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t="s">
        <v>553</v>
      </c>
      <c r="BS16" s="754" t="s">
        <v>548</v>
      </c>
      <c r="BT16" s="755"/>
      <c r="BU16" s="755"/>
      <c r="BV16" s="755"/>
      <c r="BW16" s="755"/>
      <c r="BX16" s="755"/>
      <c r="BY16" s="755"/>
      <c r="BZ16" s="755"/>
      <c r="CA16" s="755"/>
      <c r="CB16" s="755"/>
      <c r="CC16" s="755"/>
      <c r="CD16" s="755"/>
      <c r="CE16" s="755"/>
      <c r="CF16" s="755"/>
      <c r="CG16" s="756"/>
      <c r="CH16" s="767">
        <v>9.1989999999999998</v>
      </c>
      <c r="CI16" s="768"/>
      <c r="CJ16" s="768"/>
      <c r="CK16" s="768"/>
      <c r="CL16" s="769"/>
      <c r="CM16" s="767">
        <v>178.244</v>
      </c>
      <c r="CN16" s="768"/>
      <c r="CO16" s="768"/>
      <c r="CP16" s="768"/>
      <c r="CQ16" s="769"/>
      <c r="CR16" s="767"/>
      <c r="CS16" s="768"/>
      <c r="CT16" s="768"/>
      <c r="CU16" s="768"/>
      <c r="CV16" s="769"/>
      <c r="CW16" s="767">
        <v>53.828000000000003</v>
      </c>
      <c r="CX16" s="768"/>
      <c r="CY16" s="768"/>
      <c r="CZ16" s="768"/>
      <c r="DA16" s="769"/>
      <c r="DB16" s="767"/>
      <c r="DC16" s="768"/>
      <c r="DD16" s="768"/>
      <c r="DE16" s="768"/>
      <c r="DF16" s="769"/>
      <c r="DG16" s="767"/>
      <c r="DH16" s="768"/>
      <c r="DI16" s="768"/>
      <c r="DJ16" s="768"/>
      <c r="DK16" s="769"/>
      <c r="DL16" s="767">
        <v>6.65</v>
      </c>
      <c r="DM16" s="768"/>
      <c r="DN16" s="768"/>
      <c r="DO16" s="768"/>
      <c r="DP16" s="769"/>
      <c r="DQ16" s="767">
        <v>5.9850000000000003</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t="s">
        <v>553</v>
      </c>
      <c r="BS17" s="754" t="s">
        <v>549</v>
      </c>
      <c r="BT17" s="755"/>
      <c r="BU17" s="755"/>
      <c r="BV17" s="755"/>
      <c r="BW17" s="755"/>
      <c r="BX17" s="755"/>
      <c r="BY17" s="755"/>
      <c r="BZ17" s="755"/>
      <c r="CA17" s="755"/>
      <c r="CB17" s="755"/>
      <c r="CC17" s="755"/>
      <c r="CD17" s="755"/>
      <c r="CE17" s="755"/>
      <c r="CF17" s="755"/>
      <c r="CG17" s="756"/>
      <c r="CH17" s="767">
        <v>46.253999999999998</v>
      </c>
      <c r="CI17" s="768"/>
      <c r="CJ17" s="768"/>
      <c r="CK17" s="768"/>
      <c r="CL17" s="769"/>
      <c r="CM17" s="767">
        <v>2192.7440000000001</v>
      </c>
      <c r="CN17" s="768"/>
      <c r="CO17" s="768"/>
      <c r="CP17" s="768"/>
      <c r="CQ17" s="769"/>
      <c r="CR17" s="767"/>
      <c r="CS17" s="768"/>
      <c r="CT17" s="768"/>
      <c r="CU17" s="768"/>
      <c r="CV17" s="769"/>
      <c r="CW17" s="767">
        <v>68.673000000000002</v>
      </c>
      <c r="CX17" s="768"/>
      <c r="CY17" s="768"/>
      <c r="CZ17" s="768"/>
      <c r="DA17" s="769"/>
      <c r="DB17" s="767"/>
      <c r="DC17" s="768"/>
      <c r="DD17" s="768"/>
      <c r="DE17" s="768"/>
      <c r="DF17" s="769"/>
      <c r="DG17" s="767"/>
      <c r="DH17" s="768"/>
      <c r="DI17" s="768"/>
      <c r="DJ17" s="768"/>
      <c r="DK17" s="769"/>
      <c r="DL17" s="767">
        <v>7.9329999999999998</v>
      </c>
      <c r="DM17" s="768"/>
      <c r="DN17" s="768"/>
      <c r="DO17" s="768"/>
      <c r="DP17" s="769"/>
      <c r="DQ17" s="767">
        <v>7.1397000000000004</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t="s">
        <v>553</v>
      </c>
      <c r="BS18" s="754" t="s">
        <v>550</v>
      </c>
      <c r="BT18" s="755"/>
      <c r="BU18" s="755"/>
      <c r="BV18" s="755"/>
      <c r="BW18" s="755"/>
      <c r="BX18" s="755"/>
      <c r="BY18" s="755"/>
      <c r="BZ18" s="755"/>
      <c r="CA18" s="755"/>
      <c r="CB18" s="755"/>
      <c r="CC18" s="755"/>
      <c r="CD18" s="755"/>
      <c r="CE18" s="755"/>
      <c r="CF18" s="755"/>
      <c r="CG18" s="756"/>
      <c r="CH18" s="767">
        <v>95.265000000000001</v>
      </c>
      <c r="CI18" s="768"/>
      <c r="CJ18" s="768"/>
      <c r="CK18" s="768"/>
      <c r="CL18" s="769"/>
      <c r="CM18" s="767">
        <v>881.28599999999994</v>
      </c>
      <c r="CN18" s="768"/>
      <c r="CO18" s="768"/>
      <c r="CP18" s="768"/>
      <c r="CQ18" s="769"/>
      <c r="CR18" s="767"/>
      <c r="CS18" s="768"/>
      <c r="CT18" s="768"/>
      <c r="CU18" s="768"/>
      <c r="CV18" s="769"/>
      <c r="CW18" s="767">
        <v>35.515000000000001</v>
      </c>
      <c r="CX18" s="768"/>
      <c r="CY18" s="768"/>
      <c r="CZ18" s="768"/>
      <c r="DA18" s="769"/>
      <c r="DB18" s="767"/>
      <c r="DC18" s="768"/>
      <c r="DD18" s="768"/>
      <c r="DE18" s="768"/>
      <c r="DF18" s="769"/>
      <c r="DG18" s="767"/>
      <c r="DH18" s="768"/>
      <c r="DI18" s="768"/>
      <c r="DJ18" s="768"/>
      <c r="DK18" s="769"/>
      <c r="DL18" s="767">
        <v>7.8879999999999999</v>
      </c>
      <c r="DM18" s="768"/>
      <c r="DN18" s="768"/>
      <c r="DO18" s="768"/>
      <c r="DP18" s="769"/>
      <c r="DQ18" s="767">
        <v>7.0991999999999997</v>
      </c>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t="s">
        <v>553</v>
      </c>
      <c r="BS19" s="754" t="s">
        <v>551</v>
      </c>
      <c r="BT19" s="755"/>
      <c r="BU19" s="755"/>
      <c r="BV19" s="755"/>
      <c r="BW19" s="755"/>
      <c r="BX19" s="755"/>
      <c r="BY19" s="755"/>
      <c r="BZ19" s="755"/>
      <c r="CA19" s="755"/>
      <c r="CB19" s="755"/>
      <c r="CC19" s="755"/>
      <c r="CD19" s="755"/>
      <c r="CE19" s="755"/>
      <c r="CF19" s="755"/>
      <c r="CG19" s="756"/>
      <c r="CH19" s="767">
        <v>22.324000000000002</v>
      </c>
      <c r="CI19" s="768"/>
      <c r="CJ19" s="768"/>
      <c r="CK19" s="768"/>
      <c r="CL19" s="769"/>
      <c r="CM19" s="767">
        <v>176.50200000000001</v>
      </c>
      <c r="CN19" s="768"/>
      <c r="CO19" s="768"/>
      <c r="CP19" s="768"/>
      <c r="CQ19" s="769"/>
      <c r="CR19" s="767"/>
      <c r="CS19" s="768"/>
      <c r="CT19" s="768"/>
      <c r="CU19" s="768"/>
      <c r="CV19" s="769"/>
      <c r="CW19" s="767">
        <v>24.702000000000002</v>
      </c>
      <c r="CX19" s="768"/>
      <c r="CY19" s="768"/>
      <c r="CZ19" s="768"/>
      <c r="DA19" s="769"/>
      <c r="DB19" s="767"/>
      <c r="DC19" s="768"/>
      <c r="DD19" s="768"/>
      <c r="DE19" s="768"/>
      <c r="DF19" s="769"/>
      <c r="DG19" s="767"/>
      <c r="DH19" s="768"/>
      <c r="DI19" s="768"/>
      <c r="DJ19" s="768"/>
      <c r="DK19" s="769"/>
      <c r="DL19" s="767">
        <v>6.1120000000000001</v>
      </c>
      <c r="DM19" s="768"/>
      <c r="DN19" s="768"/>
      <c r="DO19" s="768"/>
      <c r="DP19" s="769"/>
      <c r="DQ19" s="767">
        <v>5.5007999999999999</v>
      </c>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t="s">
        <v>553</v>
      </c>
      <c r="BS20" s="754" t="s">
        <v>552</v>
      </c>
      <c r="BT20" s="755"/>
      <c r="BU20" s="755"/>
      <c r="BV20" s="755"/>
      <c r="BW20" s="755"/>
      <c r="BX20" s="755"/>
      <c r="BY20" s="755"/>
      <c r="BZ20" s="755"/>
      <c r="CA20" s="755"/>
      <c r="CB20" s="755"/>
      <c r="CC20" s="755"/>
      <c r="CD20" s="755"/>
      <c r="CE20" s="755"/>
      <c r="CF20" s="755"/>
      <c r="CG20" s="756"/>
      <c r="CH20" s="767">
        <v>84.620999999999995</v>
      </c>
      <c r="CI20" s="768"/>
      <c r="CJ20" s="768"/>
      <c r="CK20" s="768"/>
      <c r="CL20" s="769"/>
      <c r="CM20" s="767">
        <v>1034.711</v>
      </c>
      <c r="CN20" s="768"/>
      <c r="CO20" s="768"/>
      <c r="CP20" s="768"/>
      <c r="CQ20" s="769"/>
      <c r="CR20" s="767"/>
      <c r="CS20" s="768"/>
      <c r="CT20" s="768"/>
      <c r="CU20" s="768"/>
      <c r="CV20" s="769"/>
      <c r="CW20" s="767">
        <v>79.111000000000004</v>
      </c>
      <c r="CX20" s="768"/>
      <c r="CY20" s="768"/>
      <c r="CZ20" s="768"/>
      <c r="DA20" s="769"/>
      <c r="DB20" s="767"/>
      <c r="DC20" s="768"/>
      <c r="DD20" s="768"/>
      <c r="DE20" s="768"/>
      <c r="DF20" s="769"/>
      <c r="DG20" s="767"/>
      <c r="DH20" s="768"/>
      <c r="DI20" s="768"/>
      <c r="DJ20" s="768"/>
      <c r="DK20" s="769"/>
      <c r="DL20" s="767">
        <v>90</v>
      </c>
      <c r="DM20" s="768"/>
      <c r="DN20" s="768"/>
      <c r="DO20" s="768"/>
      <c r="DP20" s="769"/>
      <c r="DQ20" s="767">
        <v>81</v>
      </c>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107688</v>
      </c>
      <c r="R23" s="780"/>
      <c r="S23" s="780"/>
      <c r="T23" s="780"/>
      <c r="U23" s="780"/>
      <c r="V23" s="780">
        <v>102701</v>
      </c>
      <c r="W23" s="780"/>
      <c r="X23" s="780"/>
      <c r="Y23" s="780"/>
      <c r="Z23" s="780"/>
      <c r="AA23" s="780">
        <v>4987</v>
      </c>
      <c r="AB23" s="780"/>
      <c r="AC23" s="780"/>
      <c r="AD23" s="780"/>
      <c r="AE23" s="781"/>
      <c r="AF23" s="782">
        <v>4852</v>
      </c>
      <c r="AG23" s="780"/>
      <c r="AH23" s="780"/>
      <c r="AI23" s="780"/>
      <c r="AJ23" s="783"/>
      <c r="AK23" s="784"/>
      <c r="AL23" s="785"/>
      <c r="AM23" s="785"/>
      <c r="AN23" s="785"/>
      <c r="AO23" s="785"/>
      <c r="AP23" s="780">
        <v>91474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40489.783000000003</v>
      </c>
      <c r="R28" s="809"/>
      <c r="S28" s="809"/>
      <c r="T28" s="809"/>
      <c r="U28" s="809"/>
      <c r="V28" s="809">
        <v>38456.883999999998</v>
      </c>
      <c r="W28" s="809"/>
      <c r="X28" s="809"/>
      <c r="Y28" s="809"/>
      <c r="Z28" s="809"/>
      <c r="AA28" s="809">
        <v>2032.8989999999999</v>
      </c>
      <c r="AB28" s="809"/>
      <c r="AC28" s="809"/>
      <c r="AD28" s="809"/>
      <c r="AE28" s="810"/>
      <c r="AF28" s="811">
        <v>2033</v>
      </c>
      <c r="AG28" s="809"/>
      <c r="AH28" s="809"/>
      <c r="AI28" s="809"/>
      <c r="AJ28" s="812"/>
      <c r="AK28" s="813">
        <v>2615.9160000000002</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18457.185000000001</v>
      </c>
      <c r="R29" s="745"/>
      <c r="S29" s="745"/>
      <c r="T29" s="745"/>
      <c r="U29" s="745"/>
      <c r="V29" s="745">
        <v>17572.636999999999</v>
      </c>
      <c r="W29" s="745"/>
      <c r="X29" s="745"/>
      <c r="Y29" s="745"/>
      <c r="Z29" s="745"/>
      <c r="AA29" s="745">
        <v>884.548</v>
      </c>
      <c r="AB29" s="745"/>
      <c r="AC29" s="745"/>
      <c r="AD29" s="745"/>
      <c r="AE29" s="746"/>
      <c r="AF29" s="747">
        <v>885</v>
      </c>
      <c r="AG29" s="748"/>
      <c r="AH29" s="748"/>
      <c r="AI29" s="748"/>
      <c r="AJ29" s="749"/>
      <c r="AK29" s="816">
        <v>2277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3085.6550000000002</v>
      </c>
      <c r="R30" s="745"/>
      <c r="S30" s="745"/>
      <c r="T30" s="745"/>
      <c r="U30" s="745"/>
      <c r="V30" s="745">
        <v>3074.0210000000002</v>
      </c>
      <c r="W30" s="745"/>
      <c r="X30" s="745"/>
      <c r="Y30" s="745"/>
      <c r="Z30" s="745"/>
      <c r="AA30" s="745">
        <v>11.634</v>
      </c>
      <c r="AB30" s="745"/>
      <c r="AC30" s="745"/>
      <c r="AD30" s="745"/>
      <c r="AE30" s="746"/>
      <c r="AF30" s="747">
        <v>12</v>
      </c>
      <c r="AG30" s="748"/>
      <c r="AH30" s="748"/>
      <c r="AI30" s="748"/>
      <c r="AJ30" s="749"/>
      <c r="AK30" s="816">
        <v>469.55718000000002</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172.74299999999999</v>
      </c>
      <c r="R31" s="745"/>
      <c r="S31" s="745"/>
      <c r="T31" s="745"/>
      <c r="U31" s="745"/>
      <c r="V31" s="745">
        <v>134.92699999999999</v>
      </c>
      <c r="W31" s="745"/>
      <c r="X31" s="745"/>
      <c r="Y31" s="745"/>
      <c r="Z31" s="745"/>
      <c r="AA31" s="745">
        <v>37.816000000000003</v>
      </c>
      <c r="AB31" s="745"/>
      <c r="AC31" s="745"/>
      <c r="AD31" s="745"/>
      <c r="AE31" s="746"/>
      <c r="AF31" s="747">
        <v>38</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6120.1790000000001</v>
      </c>
      <c r="R32" s="745"/>
      <c r="S32" s="745"/>
      <c r="T32" s="745"/>
      <c r="U32" s="745"/>
      <c r="V32" s="745">
        <v>5899.0940000000001</v>
      </c>
      <c r="W32" s="745"/>
      <c r="X32" s="745"/>
      <c r="Y32" s="745"/>
      <c r="Z32" s="745"/>
      <c r="AA32" s="745">
        <v>221.08500000000001</v>
      </c>
      <c r="AB32" s="745"/>
      <c r="AC32" s="745"/>
      <c r="AD32" s="745"/>
      <c r="AE32" s="746"/>
      <c r="AF32" s="747">
        <v>4098</v>
      </c>
      <c r="AG32" s="748"/>
      <c r="AH32" s="748"/>
      <c r="AI32" s="748"/>
      <c r="AJ32" s="749"/>
      <c r="AK32" s="816">
        <v>276.80900000000003</v>
      </c>
      <c r="AL32" s="817"/>
      <c r="AM32" s="817"/>
      <c r="AN32" s="817"/>
      <c r="AO32" s="817"/>
      <c r="AP32" s="817">
        <v>7975.4440000000004</v>
      </c>
      <c r="AQ32" s="817"/>
      <c r="AR32" s="817"/>
      <c r="AS32" s="817"/>
      <c r="AT32" s="817"/>
      <c r="AU32" s="817">
        <v>0</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5691.3239999999996</v>
      </c>
      <c r="R33" s="745"/>
      <c r="S33" s="745"/>
      <c r="T33" s="745"/>
      <c r="U33" s="745"/>
      <c r="V33" s="745">
        <v>5588.2749999999996</v>
      </c>
      <c r="W33" s="745"/>
      <c r="X33" s="745"/>
      <c r="Y33" s="745"/>
      <c r="Z33" s="745"/>
      <c r="AA33" s="745">
        <v>103.04900000000001</v>
      </c>
      <c r="AB33" s="745"/>
      <c r="AC33" s="745"/>
      <c r="AD33" s="745"/>
      <c r="AE33" s="746"/>
      <c r="AF33" s="747">
        <v>1930</v>
      </c>
      <c r="AG33" s="748"/>
      <c r="AH33" s="748"/>
      <c r="AI33" s="748"/>
      <c r="AJ33" s="749"/>
      <c r="AK33" s="816">
        <v>2120.402</v>
      </c>
      <c r="AL33" s="817"/>
      <c r="AM33" s="817"/>
      <c r="AN33" s="817"/>
      <c r="AO33" s="817"/>
      <c r="AP33" s="817">
        <v>19765.897000000001</v>
      </c>
      <c r="AQ33" s="817"/>
      <c r="AR33" s="817"/>
      <c r="AS33" s="817"/>
      <c r="AT33" s="817"/>
      <c r="AU33" s="817">
        <v>15022.081</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162.21799999999999</v>
      </c>
      <c r="R34" s="745"/>
      <c r="S34" s="745"/>
      <c r="T34" s="745"/>
      <c r="U34" s="745"/>
      <c r="V34" s="745">
        <v>115.64700000000001</v>
      </c>
      <c r="W34" s="745"/>
      <c r="X34" s="745"/>
      <c r="Y34" s="745"/>
      <c r="Z34" s="745"/>
      <c r="AA34" s="745">
        <v>46.570999999999998</v>
      </c>
      <c r="AB34" s="745"/>
      <c r="AC34" s="745"/>
      <c r="AD34" s="745"/>
      <c r="AE34" s="746"/>
      <c r="AF34" s="747">
        <v>47</v>
      </c>
      <c r="AG34" s="748"/>
      <c r="AH34" s="748"/>
      <c r="AI34" s="748"/>
      <c r="AJ34" s="749"/>
      <c r="AK34" s="816">
        <v>79.894000000000005</v>
      </c>
      <c r="AL34" s="817"/>
      <c r="AM34" s="817"/>
      <c r="AN34" s="817"/>
      <c r="AO34" s="817"/>
      <c r="AP34" s="817">
        <v>1222.4549999999999</v>
      </c>
      <c r="AQ34" s="817"/>
      <c r="AR34" s="817"/>
      <c r="AS34" s="817"/>
      <c r="AT34" s="817"/>
      <c r="AU34" s="817">
        <v>1222.4549999999999</v>
      </c>
      <c r="AV34" s="817"/>
      <c r="AW34" s="817"/>
      <c r="AX34" s="817"/>
      <c r="AY34" s="817"/>
      <c r="AZ34" s="818"/>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9042</v>
      </c>
      <c r="AG63" s="828"/>
      <c r="AH63" s="828"/>
      <c r="AI63" s="828"/>
      <c r="AJ63" s="829"/>
      <c r="AK63" s="830"/>
      <c r="AL63" s="825"/>
      <c r="AM63" s="825"/>
      <c r="AN63" s="825"/>
      <c r="AO63" s="825"/>
      <c r="AP63" s="828">
        <f>AP32+AP33+AP34</f>
        <v>28963.796000000002</v>
      </c>
      <c r="AQ63" s="828"/>
      <c r="AR63" s="828"/>
      <c r="AS63" s="828"/>
      <c r="AT63" s="828"/>
      <c r="AU63" s="828">
        <f>AU33+AU34</f>
        <v>16244.536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4740.0309999999999</v>
      </c>
      <c r="R68" s="852"/>
      <c r="S68" s="852"/>
      <c r="T68" s="852"/>
      <c r="U68" s="852"/>
      <c r="V68" s="852">
        <v>4547.6549999999997</v>
      </c>
      <c r="W68" s="852"/>
      <c r="X68" s="852"/>
      <c r="Y68" s="852"/>
      <c r="Z68" s="852"/>
      <c r="AA68" s="852">
        <v>192.376</v>
      </c>
      <c r="AB68" s="852"/>
      <c r="AC68" s="852"/>
      <c r="AD68" s="852"/>
      <c r="AE68" s="852"/>
      <c r="AF68" s="852">
        <v>192.376</v>
      </c>
      <c r="AG68" s="852"/>
      <c r="AH68" s="852"/>
      <c r="AI68" s="852"/>
      <c r="AJ68" s="852"/>
      <c r="AK68" s="852">
        <v>0</v>
      </c>
      <c r="AL68" s="852"/>
      <c r="AM68" s="852"/>
      <c r="AN68" s="852"/>
      <c r="AO68" s="852"/>
      <c r="AP68" s="852">
        <v>1043.2149999999999</v>
      </c>
      <c r="AQ68" s="852"/>
      <c r="AR68" s="852"/>
      <c r="AS68" s="852"/>
      <c r="AT68" s="852"/>
      <c r="AU68" s="852">
        <v>927.97299999999996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1324</v>
      </c>
      <c r="R69" s="817"/>
      <c r="S69" s="817"/>
      <c r="T69" s="817"/>
      <c r="U69" s="817"/>
      <c r="V69" s="817">
        <v>1281</v>
      </c>
      <c r="W69" s="817"/>
      <c r="X69" s="817"/>
      <c r="Y69" s="817"/>
      <c r="Z69" s="817"/>
      <c r="AA69" s="817">
        <v>44</v>
      </c>
      <c r="AB69" s="817"/>
      <c r="AC69" s="817"/>
      <c r="AD69" s="817"/>
      <c r="AE69" s="817"/>
      <c r="AF69" s="817">
        <v>44</v>
      </c>
      <c r="AG69" s="817"/>
      <c r="AH69" s="817"/>
      <c r="AI69" s="817"/>
      <c r="AJ69" s="817"/>
      <c r="AK69" s="817"/>
      <c r="AL69" s="817"/>
      <c r="AM69" s="817"/>
      <c r="AN69" s="817"/>
      <c r="AO69" s="817"/>
      <c r="AP69" s="817"/>
      <c r="AQ69" s="817"/>
      <c r="AR69" s="817"/>
      <c r="AS69" s="817"/>
      <c r="AT69" s="817"/>
      <c r="AU69" s="817"/>
      <c r="AV69" s="817"/>
      <c r="AW69" s="817"/>
      <c r="AX69" s="817"/>
      <c r="AY69" s="817"/>
      <c r="AZ69" s="863" t="s">
        <v>536</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564001</v>
      </c>
      <c r="R70" s="817"/>
      <c r="S70" s="817"/>
      <c r="T70" s="817"/>
      <c r="U70" s="817"/>
      <c r="V70" s="817">
        <v>544673</v>
      </c>
      <c r="W70" s="817"/>
      <c r="X70" s="817"/>
      <c r="Y70" s="817"/>
      <c r="Z70" s="817"/>
      <c r="AA70" s="817">
        <v>19328</v>
      </c>
      <c r="AB70" s="817"/>
      <c r="AC70" s="817"/>
      <c r="AD70" s="817"/>
      <c r="AE70" s="817"/>
      <c r="AF70" s="817">
        <v>19328</v>
      </c>
      <c r="AG70" s="817"/>
      <c r="AH70" s="817"/>
      <c r="AI70" s="817"/>
      <c r="AJ70" s="817"/>
      <c r="AK70" s="817">
        <v>10124</v>
      </c>
      <c r="AL70" s="817"/>
      <c r="AM70" s="817"/>
      <c r="AN70" s="817"/>
      <c r="AO70" s="817"/>
      <c r="AP70" s="817"/>
      <c r="AQ70" s="817"/>
      <c r="AR70" s="817"/>
      <c r="AS70" s="817"/>
      <c r="AT70" s="817"/>
      <c r="AU70" s="817"/>
      <c r="AV70" s="817"/>
      <c r="AW70" s="817"/>
      <c r="AX70" s="817"/>
      <c r="AY70" s="817"/>
      <c r="AZ70" s="863" t="s">
        <v>537</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386</v>
      </c>
      <c r="R71" s="817"/>
      <c r="S71" s="817"/>
      <c r="T71" s="817"/>
      <c r="U71" s="817"/>
      <c r="V71" s="817">
        <v>376</v>
      </c>
      <c r="W71" s="817"/>
      <c r="X71" s="817"/>
      <c r="Y71" s="817"/>
      <c r="Z71" s="817"/>
      <c r="AA71" s="817">
        <v>10</v>
      </c>
      <c r="AB71" s="817"/>
      <c r="AC71" s="817"/>
      <c r="AD71" s="817"/>
      <c r="AE71" s="817"/>
      <c r="AF71" s="817">
        <v>10</v>
      </c>
      <c r="AG71" s="817"/>
      <c r="AH71" s="817"/>
      <c r="AI71" s="817"/>
      <c r="AJ71" s="817"/>
      <c r="AK71" s="817">
        <v>92</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f>
        <v>19574.376</v>
      </c>
      <c r="AG88" s="828"/>
      <c r="AH88" s="828"/>
      <c r="AI88" s="828"/>
      <c r="AJ88" s="828"/>
      <c r="AK88" s="825"/>
      <c r="AL88" s="825"/>
      <c r="AM88" s="825"/>
      <c r="AN88" s="825"/>
      <c r="AO88" s="825"/>
      <c r="AP88" s="828">
        <f>AP68</f>
        <v>1043.2149999999999</v>
      </c>
      <c r="AQ88" s="828"/>
      <c r="AR88" s="828"/>
      <c r="AS88" s="828"/>
      <c r="AT88" s="828"/>
      <c r="AU88" s="828">
        <f>AU68</f>
        <v>927.97299999999996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CR7+CR8+CR9+CR10+CR11</f>
        <v>10121</v>
      </c>
      <c r="CS102" s="836"/>
      <c r="CT102" s="836"/>
      <c r="CU102" s="836"/>
      <c r="CV102" s="879"/>
      <c r="CW102" s="878">
        <f>CW7+CW11+CW12+CW13+CW14+CW15+CW16+CW17+CW18+CW19+CW20</f>
        <v>523.23799999999994</v>
      </c>
      <c r="CX102" s="836"/>
      <c r="CY102" s="836"/>
      <c r="CZ102" s="836"/>
      <c r="DA102" s="879"/>
      <c r="DB102" s="878"/>
      <c r="DC102" s="836"/>
      <c r="DD102" s="836"/>
      <c r="DE102" s="836"/>
      <c r="DF102" s="879"/>
      <c r="DG102" s="878">
        <f>DG11</f>
        <v>8781.2999999999993</v>
      </c>
      <c r="DH102" s="836"/>
      <c r="DI102" s="836"/>
      <c r="DJ102" s="836"/>
      <c r="DK102" s="879"/>
      <c r="DL102" s="878">
        <f>DL12+DL13+DL14+DL15+DL16+DL17+DL18+DL19+DL20</f>
        <v>151.64600000000002</v>
      </c>
      <c r="DM102" s="836"/>
      <c r="DN102" s="836"/>
      <c r="DO102" s="836"/>
      <c r="DP102" s="879"/>
      <c r="DQ102" s="878">
        <f>DQ12+DQ13+DQ14+DQ15+DQ16+DQ17+DQ18+DQ19+DQ20</f>
        <v>136.60109999999997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9372337</v>
      </c>
      <c r="AB110" s="888"/>
      <c r="AC110" s="888"/>
      <c r="AD110" s="888"/>
      <c r="AE110" s="889"/>
      <c r="AF110" s="890">
        <v>10048778</v>
      </c>
      <c r="AG110" s="888"/>
      <c r="AH110" s="888"/>
      <c r="AI110" s="888"/>
      <c r="AJ110" s="889"/>
      <c r="AK110" s="890">
        <v>10127436</v>
      </c>
      <c r="AL110" s="888"/>
      <c r="AM110" s="888"/>
      <c r="AN110" s="888"/>
      <c r="AO110" s="889"/>
      <c r="AP110" s="891">
        <v>18.2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89302851</v>
      </c>
      <c r="BR110" s="925"/>
      <c r="BS110" s="925"/>
      <c r="BT110" s="925"/>
      <c r="BU110" s="925"/>
      <c r="BV110" s="925">
        <v>89159607</v>
      </c>
      <c r="BW110" s="925"/>
      <c r="BX110" s="925"/>
      <c r="BY110" s="925"/>
      <c r="BZ110" s="925"/>
      <c r="CA110" s="925">
        <v>91473942</v>
      </c>
      <c r="CB110" s="925"/>
      <c r="CC110" s="925"/>
      <c r="CD110" s="925"/>
      <c r="CE110" s="925"/>
      <c r="CF110" s="939">
        <v>164.2</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v>1209179</v>
      </c>
      <c r="DM110" s="925"/>
      <c r="DN110" s="925"/>
      <c r="DO110" s="925"/>
      <c r="DP110" s="925"/>
      <c r="DQ110" s="925">
        <v>1121679</v>
      </c>
      <c r="DR110" s="925"/>
      <c r="DS110" s="925"/>
      <c r="DT110" s="925"/>
      <c r="DU110" s="925"/>
      <c r="DV110" s="926">
        <v>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15132635</v>
      </c>
      <c r="BR111" s="918"/>
      <c r="BS111" s="918"/>
      <c r="BT111" s="918"/>
      <c r="BU111" s="918"/>
      <c r="BV111" s="918">
        <v>14457398</v>
      </c>
      <c r="BW111" s="918"/>
      <c r="BX111" s="918"/>
      <c r="BY111" s="918"/>
      <c r="BZ111" s="918"/>
      <c r="CA111" s="918">
        <v>12190968</v>
      </c>
      <c r="CB111" s="918"/>
      <c r="CC111" s="918"/>
      <c r="CD111" s="918"/>
      <c r="CE111" s="918"/>
      <c r="CF111" s="912">
        <v>21.9</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1381750</v>
      </c>
      <c r="DH111" s="918"/>
      <c r="DI111" s="918"/>
      <c r="DJ111" s="918"/>
      <c r="DK111" s="918"/>
      <c r="DL111" s="918">
        <v>1256136</v>
      </c>
      <c r="DM111" s="918"/>
      <c r="DN111" s="918"/>
      <c r="DO111" s="918"/>
      <c r="DP111" s="918"/>
      <c r="DQ111" s="918">
        <v>1130523</v>
      </c>
      <c r="DR111" s="918"/>
      <c r="DS111" s="918"/>
      <c r="DT111" s="918"/>
      <c r="DU111" s="918"/>
      <c r="DV111" s="919">
        <v>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16352031</v>
      </c>
      <c r="BR112" s="918"/>
      <c r="BS112" s="918"/>
      <c r="BT112" s="918"/>
      <c r="BU112" s="918"/>
      <c r="BV112" s="918">
        <v>16131410</v>
      </c>
      <c r="BW112" s="918"/>
      <c r="BX112" s="918"/>
      <c r="BY112" s="918"/>
      <c r="BZ112" s="918"/>
      <c r="CA112" s="918">
        <v>16244536</v>
      </c>
      <c r="CB112" s="918"/>
      <c r="CC112" s="918"/>
      <c r="CD112" s="918"/>
      <c r="CE112" s="918"/>
      <c r="CF112" s="912">
        <v>29.2</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1204921</v>
      </c>
      <c r="AB113" s="932"/>
      <c r="AC113" s="932"/>
      <c r="AD113" s="932"/>
      <c r="AE113" s="933"/>
      <c r="AF113" s="934">
        <v>1301184</v>
      </c>
      <c r="AG113" s="932"/>
      <c r="AH113" s="932"/>
      <c r="AI113" s="932"/>
      <c r="AJ113" s="933"/>
      <c r="AK113" s="934">
        <v>1223143</v>
      </c>
      <c r="AL113" s="932"/>
      <c r="AM113" s="932"/>
      <c r="AN113" s="932"/>
      <c r="AO113" s="933"/>
      <c r="AP113" s="935">
        <v>2.2000000000000002</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1017863</v>
      </c>
      <c r="BR113" s="918"/>
      <c r="BS113" s="918"/>
      <c r="BT113" s="918"/>
      <c r="BU113" s="918"/>
      <c r="BV113" s="918">
        <v>936801</v>
      </c>
      <c r="BW113" s="918"/>
      <c r="BX113" s="918"/>
      <c r="BY113" s="918"/>
      <c r="BZ113" s="918"/>
      <c r="CA113" s="918">
        <v>927973</v>
      </c>
      <c r="CB113" s="918"/>
      <c r="CC113" s="918"/>
      <c r="CD113" s="918"/>
      <c r="CE113" s="918"/>
      <c r="CF113" s="912">
        <v>1.7</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251085</v>
      </c>
      <c r="AB114" s="957"/>
      <c r="AC114" s="957"/>
      <c r="AD114" s="957"/>
      <c r="AE114" s="958"/>
      <c r="AF114" s="959">
        <v>255675</v>
      </c>
      <c r="AG114" s="957"/>
      <c r="AH114" s="957"/>
      <c r="AI114" s="957"/>
      <c r="AJ114" s="958"/>
      <c r="AK114" s="959">
        <v>175211</v>
      </c>
      <c r="AL114" s="957"/>
      <c r="AM114" s="957"/>
      <c r="AN114" s="957"/>
      <c r="AO114" s="958"/>
      <c r="AP114" s="960">
        <v>0.3</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16306140</v>
      </c>
      <c r="BR114" s="918"/>
      <c r="BS114" s="918"/>
      <c r="BT114" s="918"/>
      <c r="BU114" s="918"/>
      <c r="BV114" s="918">
        <v>16060977</v>
      </c>
      <c r="BW114" s="918"/>
      <c r="BX114" s="918"/>
      <c r="BY114" s="918"/>
      <c r="BZ114" s="918"/>
      <c r="CA114" s="918">
        <v>15578049</v>
      </c>
      <c r="CB114" s="918"/>
      <c r="CC114" s="918"/>
      <c r="CD114" s="918"/>
      <c r="CE114" s="918"/>
      <c r="CF114" s="912">
        <v>28</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691254</v>
      </c>
      <c r="AB115" s="932"/>
      <c r="AC115" s="932"/>
      <c r="AD115" s="932"/>
      <c r="AE115" s="933"/>
      <c r="AF115" s="934">
        <v>1030595</v>
      </c>
      <c r="AG115" s="932"/>
      <c r="AH115" s="932"/>
      <c r="AI115" s="932"/>
      <c r="AJ115" s="933"/>
      <c r="AK115" s="934">
        <v>739261</v>
      </c>
      <c r="AL115" s="932"/>
      <c r="AM115" s="932"/>
      <c r="AN115" s="932"/>
      <c r="AO115" s="933"/>
      <c r="AP115" s="935">
        <v>1.3</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258079</v>
      </c>
      <c r="BR115" s="918"/>
      <c r="BS115" s="918"/>
      <c r="BT115" s="918"/>
      <c r="BU115" s="918"/>
      <c r="BV115" s="918">
        <v>182908</v>
      </c>
      <c r="BW115" s="918"/>
      <c r="BX115" s="918"/>
      <c r="BY115" s="918"/>
      <c r="BZ115" s="918"/>
      <c r="CA115" s="918">
        <v>152021</v>
      </c>
      <c r="CB115" s="918"/>
      <c r="CC115" s="918"/>
      <c r="CD115" s="918"/>
      <c r="CE115" s="918"/>
      <c r="CF115" s="912">
        <v>0.3</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13274335</v>
      </c>
      <c r="DH115" s="957"/>
      <c r="DI115" s="957"/>
      <c r="DJ115" s="957"/>
      <c r="DK115" s="958"/>
      <c r="DL115" s="959">
        <v>11615677</v>
      </c>
      <c r="DM115" s="957"/>
      <c r="DN115" s="957"/>
      <c r="DO115" s="957"/>
      <c r="DP115" s="958"/>
      <c r="DQ115" s="959">
        <v>9665167</v>
      </c>
      <c r="DR115" s="957"/>
      <c r="DS115" s="957"/>
      <c r="DT115" s="957"/>
      <c r="DU115" s="958"/>
      <c r="DV115" s="960">
        <v>17.399999999999999</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124270</v>
      </c>
      <c r="DH116" s="957"/>
      <c r="DI116" s="957"/>
      <c r="DJ116" s="957"/>
      <c r="DK116" s="958"/>
      <c r="DL116" s="959">
        <v>83231</v>
      </c>
      <c r="DM116" s="957"/>
      <c r="DN116" s="957"/>
      <c r="DO116" s="957"/>
      <c r="DP116" s="958"/>
      <c r="DQ116" s="959">
        <v>42191</v>
      </c>
      <c r="DR116" s="957"/>
      <c r="DS116" s="957"/>
      <c r="DT116" s="957"/>
      <c r="DU116" s="958"/>
      <c r="DV116" s="960">
        <v>0.1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11519597</v>
      </c>
      <c r="AB117" s="964"/>
      <c r="AC117" s="964"/>
      <c r="AD117" s="964"/>
      <c r="AE117" s="965"/>
      <c r="AF117" s="963">
        <v>12636232</v>
      </c>
      <c r="AG117" s="964"/>
      <c r="AH117" s="964"/>
      <c r="AI117" s="964"/>
      <c r="AJ117" s="965"/>
      <c r="AK117" s="963">
        <v>12265051</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138369599</v>
      </c>
      <c r="BR118" s="984"/>
      <c r="BS118" s="984"/>
      <c r="BT118" s="984"/>
      <c r="BU118" s="984"/>
      <c r="BV118" s="984">
        <v>136929101</v>
      </c>
      <c r="BW118" s="984"/>
      <c r="BX118" s="984"/>
      <c r="BY118" s="984"/>
      <c r="BZ118" s="984"/>
      <c r="CA118" s="984">
        <v>136567489</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v>65583</v>
      </c>
      <c r="AG119" s="888"/>
      <c r="AH119" s="888"/>
      <c r="AI119" s="888"/>
      <c r="AJ119" s="889"/>
      <c r="AK119" s="890">
        <v>87500</v>
      </c>
      <c r="AL119" s="888"/>
      <c r="AM119" s="888"/>
      <c r="AN119" s="888"/>
      <c r="AO119" s="889"/>
      <c r="AP119" s="891">
        <v>0.2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7750478</v>
      </c>
      <c r="BR119" s="925"/>
      <c r="BS119" s="925"/>
      <c r="BT119" s="925"/>
      <c r="BU119" s="925"/>
      <c r="BV119" s="925">
        <v>7716753</v>
      </c>
      <c r="BW119" s="925"/>
      <c r="BX119" s="925"/>
      <c r="BY119" s="925"/>
      <c r="BZ119" s="925"/>
      <c r="CA119" s="925">
        <v>9673073</v>
      </c>
      <c r="CB119" s="925"/>
      <c r="CC119" s="925"/>
      <c r="CD119" s="925"/>
      <c r="CE119" s="925"/>
      <c r="CF119" s="939">
        <v>17.399999999999999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352280</v>
      </c>
      <c r="DH119" s="996"/>
      <c r="DI119" s="996"/>
      <c r="DJ119" s="996"/>
      <c r="DK119" s="997"/>
      <c r="DL119" s="998">
        <v>293175</v>
      </c>
      <c r="DM119" s="996"/>
      <c r="DN119" s="996"/>
      <c r="DO119" s="996"/>
      <c r="DP119" s="997"/>
      <c r="DQ119" s="998">
        <v>231408</v>
      </c>
      <c r="DR119" s="996"/>
      <c r="DS119" s="996"/>
      <c r="DT119" s="996"/>
      <c r="DU119" s="997"/>
      <c r="DV119" s="999">
        <v>0.4</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125614</v>
      </c>
      <c r="AB120" s="957"/>
      <c r="AC120" s="957"/>
      <c r="AD120" s="957"/>
      <c r="AE120" s="958"/>
      <c r="AF120" s="959">
        <v>125614</v>
      </c>
      <c r="AG120" s="957"/>
      <c r="AH120" s="957"/>
      <c r="AI120" s="957"/>
      <c r="AJ120" s="958"/>
      <c r="AK120" s="959">
        <v>125614</v>
      </c>
      <c r="AL120" s="957"/>
      <c r="AM120" s="957"/>
      <c r="AN120" s="957"/>
      <c r="AO120" s="958"/>
      <c r="AP120" s="960">
        <v>0.2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23860925</v>
      </c>
      <c r="BR120" s="918"/>
      <c r="BS120" s="918"/>
      <c r="BT120" s="918"/>
      <c r="BU120" s="918"/>
      <c r="BV120" s="918">
        <v>26146721</v>
      </c>
      <c r="BW120" s="918"/>
      <c r="BX120" s="918"/>
      <c r="BY120" s="918"/>
      <c r="BZ120" s="918"/>
      <c r="CA120" s="918">
        <v>26396694</v>
      </c>
      <c r="CB120" s="918"/>
      <c r="CC120" s="918"/>
      <c r="CD120" s="918"/>
      <c r="CE120" s="918"/>
      <c r="CF120" s="912">
        <v>47.4</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15109830</v>
      </c>
      <c r="DH120" s="925"/>
      <c r="DI120" s="925"/>
      <c r="DJ120" s="925"/>
      <c r="DK120" s="925"/>
      <c r="DL120" s="925">
        <v>14872414</v>
      </c>
      <c r="DM120" s="925"/>
      <c r="DN120" s="925"/>
      <c r="DO120" s="925"/>
      <c r="DP120" s="925"/>
      <c r="DQ120" s="925">
        <v>15022081</v>
      </c>
      <c r="DR120" s="925"/>
      <c r="DS120" s="925"/>
      <c r="DT120" s="925"/>
      <c r="DU120" s="925"/>
      <c r="DV120" s="926">
        <v>27</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63767599</v>
      </c>
      <c r="BR121" s="984"/>
      <c r="BS121" s="984"/>
      <c r="BT121" s="984"/>
      <c r="BU121" s="984"/>
      <c r="BV121" s="984">
        <v>64460836</v>
      </c>
      <c r="BW121" s="984"/>
      <c r="BX121" s="984"/>
      <c r="BY121" s="984"/>
      <c r="BZ121" s="984"/>
      <c r="CA121" s="984">
        <v>64827275</v>
      </c>
      <c r="CB121" s="984"/>
      <c r="CC121" s="984"/>
      <c r="CD121" s="984"/>
      <c r="CE121" s="984"/>
      <c r="CF121" s="1022">
        <v>116.4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1242201</v>
      </c>
      <c r="DH121" s="918"/>
      <c r="DI121" s="918"/>
      <c r="DJ121" s="918"/>
      <c r="DK121" s="918"/>
      <c r="DL121" s="918">
        <v>1258996</v>
      </c>
      <c r="DM121" s="918"/>
      <c r="DN121" s="918"/>
      <c r="DO121" s="918"/>
      <c r="DP121" s="918"/>
      <c r="DQ121" s="918">
        <v>1222455</v>
      </c>
      <c r="DR121" s="918"/>
      <c r="DS121" s="918"/>
      <c r="DT121" s="918"/>
      <c r="DU121" s="918"/>
      <c r="DV121" s="919">
        <v>2.2000000000000002</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95379002</v>
      </c>
      <c r="BR122" s="1033"/>
      <c r="BS122" s="1033"/>
      <c r="BT122" s="1033"/>
      <c r="BU122" s="1033"/>
      <c r="BV122" s="1033">
        <v>98324310</v>
      </c>
      <c r="BW122" s="1033"/>
      <c r="BX122" s="1033"/>
      <c r="BY122" s="1033"/>
      <c r="BZ122" s="1033"/>
      <c r="CA122" s="1033">
        <v>100897042</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47346</v>
      </c>
      <c r="AB123" s="957"/>
      <c r="AC123" s="957"/>
      <c r="AD123" s="957"/>
      <c r="AE123" s="958"/>
      <c r="AF123" s="959">
        <v>42063</v>
      </c>
      <c r="AG123" s="957"/>
      <c r="AH123" s="957"/>
      <c r="AI123" s="957"/>
      <c r="AJ123" s="958"/>
      <c r="AK123" s="959">
        <v>41717</v>
      </c>
      <c r="AL123" s="957"/>
      <c r="AM123" s="957"/>
      <c r="AN123" s="957"/>
      <c r="AO123" s="958"/>
      <c r="AP123" s="960">
        <v>0.1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78.5</v>
      </c>
      <c r="BR123" s="1025"/>
      <c r="BS123" s="1025"/>
      <c r="BT123" s="1025"/>
      <c r="BU123" s="1025"/>
      <c r="BV123" s="1025">
        <v>70</v>
      </c>
      <c r="BW123" s="1025"/>
      <c r="BX123" s="1025"/>
      <c r="BY123" s="1025"/>
      <c r="BZ123" s="1025"/>
      <c r="CA123" s="1025">
        <v>64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518294</v>
      </c>
      <c r="AB126" s="957"/>
      <c r="AC126" s="957"/>
      <c r="AD126" s="957"/>
      <c r="AE126" s="958"/>
      <c r="AF126" s="959">
        <v>797335</v>
      </c>
      <c r="AG126" s="957"/>
      <c r="AH126" s="957"/>
      <c r="AI126" s="957"/>
      <c r="AJ126" s="958"/>
      <c r="AK126" s="959">
        <v>484430</v>
      </c>
      <c r="AL126" s="957"/>
      <c r="AM126" s="957"/>
      <c r="AN126" s="957"/>
      <c r="AO126" s="958"/>
      <c r="AP126" s="960">
        <v>0.9</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453</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258079</v>
      </c>
      <c r="DH127" s="1046"/>
      <c r="DI127" s="1046"/>
      <c r="DJ127" s="1046"/>
      <c r="DK127" s="1046"/>
      <c r="DL127" s="1046">
        <v>182908</v>
      </c>
      <c r="DM127" s="1046"/>
      <c r="DN127" s="1046"/>
      <c r="DO127" s="1046"/>
      <c r="DP127" s="1046"/>
      <c r="DQ127" s="1046">
        <v>152021</v>
      </c>
      <c r="DR127" s="1046"/>
      <c r="DS127" s="1046"/>
      <c r="DT127" s="1046"/>
      <c r="DU127" s="1046"/>
      <c r="DV127" s="1047">
        <v>0.3</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2196325</v>
      </c>
      <c r="AB128" s="1088"/>
      <c r="AC128" s="1088"/>
      <c r="AD128" s="1088"/>
      <c r="AE128" s="1089"/>
      <c r="AF128" s="1090">
        <v>2790579</v>
      </c>
      <c r="AG128" s="1088"/>
      <c r="AH128" s="1088"/>
      <c r="AI128" s="1088"/>
      <c r="AJ128" s="1089"/>
      <c r="AK128" s="1090">
        <v>2802681</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59710178</v>
      </c>
      <c r="AB129" s="957"/>
      <c r="AC129" s="957"/>
      <c r="AD129" s="957"/>
      <c r="AE129" s="958"/>
      <c r="AF129" s="959">
        <v>60512721</v>
      </c>
      <c r="AG129" s="957"/>
      <c r="AH129" s="957"/>
      <c r="AI129" s="957"/>
      <c r="AJ129" s="958"/>
      <c r="AK129" s="959">
        <v>61343492</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7.5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5005465</v>
      </c>
      <c r="AB130" s="957"/>
      <c r="AC130" s="957"/>
      <c r="AD130" s="957"/>
      <c r="AE130" s="958"/>
      <c r="AF130" s="959">
        <v>5431472</v>
      </c>
      <c r="AG130" s="957"/>
      <c r="AH130" s="957"/>
      <c r="AI130" s="957"/>
      <c r="AJ130" s="958"/>
      <c r="AK130" s="959">
        <v>5651368</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64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54704713</v>
      </c>
      <c r="AB131" s="996"/>
      <c r="AC131" s="996"/>
      <c r="AD131" s="996"/>
      <c r="AE131" s="997"/>
      <c r="AF131" s="998">
        <v>55081249</v>
      </c>
      <c r="AG131" s="996"/>
      <c r="AH131" s="996"/>
      <c r="AI131" s="996"/>
      <c r="AJ131" s="997"/>
      <c r="AK131" s="998">
        <v>55692124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7.8929341969999998</v>
      </c>
      <c r="AB132" s="1102"/>
      <c r="AC132" s="1102"/>
      <c r="AD132" s="1102"/>
      <c r="AE132" s="1103"/>
      <c r="AF132" s="1104">
        <v>8.0139449999999997</v>
      </c>
      <c r="AG132" s="1102"/>
      <c r="AH132" s="1102"/>
      <c r="AI132" s="1102"/>
      <c r="AJ132" s="1103"/>
      <c r="AK132" s="1104">
        <v>6.8429819629999997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8.3000000000000007</v>
      </c>
      <c r="AB133" s="1109"/>
      <c r="AC133" s="1109"/>
      <c r="AD133" s="1109"/>
      <c r="AE133" s="1110"/>
      <c r="AF133" s="1108">
        <v>7.6</v>
      </c>
      <c r="AG133" s="1109"/>
      <c r="AH133" s="1109"/>
      <c r="AI133" s="1109"/>
      <c r="AJ133" s="1110"/>
      <c r="AK133" s="1108">
        <v>7.5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70866141732283472" right="0.70866141732283472" top="0.74803149606299213" bottom="0.74803149606299213" header="0.31496062992125984" footer="0.31496062992125984"/>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0" zoomScale="70" zoomScaleNormal="85" zoomScaleSheetLayoutView="70" workbookViewId="0">
      <selection activeCell="Z28" sqref="Z28:AG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70" zoomScaleNormal="70" zoomScaleSheetLayoutView="55" workbookViewId="0">
      <selection activeCell="Z28" sqref="Z28:AG2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2" zoomScale="70" zoomScaleSheetLayoutView="70" workbookViewId="0">
      <selection activeCell="Z28" sqref="Z28:AG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17383333</v>
      </c>
      <c r="L9" s="264">
        <v>49867</v>
      </c>
      <c r="M9" s="265">
        <v>57075</v>
      </c>
      <c r="N9" s="266">
        <v>-12.6</v>
      </c>
    </row>
    <row r="10" spans="1:16">
      <c r="A10" s="248"/>
      <c r="B10" s="244"/>
      <c r="C10" s="244"/>
      <c r="D10" s="244"/>
      <c r="E10" s="244"/>
      <c r="F10" s="244"/>
      <c r="G10" s="1117" t="s">
        <v>475</v>
      </c>
      <c r="H10" s="1118"/>
      <c r="I10" s="1118"/>
      <c r="J10" s="1119"/>
      <c r="K10" s="267">
        <v>1902166</v>
      </c>
      <c r="L10" s="268">
        <v>5457</v>
      </c>
      <c r="M10" s="269">
        <v>2378</v>
      </c>
      <c r="N10" s="270">
        <v>129.5</v>
      </c>
    </row>
    <row r="11" spans="1:16" ht="13.5" customHeight="1">
      <c r="A11" s="248"/>
      <c r="B11" s="244"/>
      <c r="C11" s="244"/>
      <c r="D11" s="244"/>
      <c r="E11" s="244"/>
      <c r="F11" s="244"/>
      <c r="G11" s="1117" t="s">
        <v>476</v>
      </c>
      <c r="H11" s="1118"/>
      <c r="I11" s="1118"/>
      <c r="J11" s="1119"/>
      <c r="K11" s="267">
        <v>3176278</v>
      </c>
      <c r="L11" s="268">
        <v>9112</v>
      </c>
      <c r="M11" s="269">
        <v>1348</v>
      </c>
      <c r="N11" s="270">
        <v>576</v>
      </c>
    </row>
    <row r="12" spans="1:16" ht="13.5" customHeight="1">
      <c r="A12" s="248"/>
      <c r="B12" s="244"/>
      <c r="C12" s="244"/>
      <c r="D12" s="244"/>
      <c r="E12" s="244"/>
      <c r="F12" s="244"/>
      <c r="G12" s="1117" t="s">
        <v>477</v>
      </c>
      <c r="H12" s="1118"/>
      <c r="I12" s="1118"/>
      <c r="J12" s="1119"/>
      <c r="K12" s="267">
        <v>222106</v>
      </c>
      <c r="L12" s="268">
        <v>637</v>
      </c>
      <c r="M12" s="269">
        <v>648</v>
      </c>
      <c r="N12" s="270">
        <v>-1.7</v>
      </c>
    </row>
    <row r="13" spans="1:16" ht="13.5" customHeight="1">
      <c r="A13" s="248"/>
      <c r="B13" s="244"/>
      <c r="C13" s="244"/>
      <c r="D13" s="244"/>
      <c r="E13" s="244"/>
      <c r="F13" s="244"/>
      <c r="G13" s="1117" t="s">
        <v>478</v>
      </c>
      <c r="H13" s="1118"/>
      <c r="I13" s="1118"/>
      <c r="J13" s="1119"/>
      <c r="K13" s="267" t="s">
        <v>479</v>
      </c>
      <c r="L13" s="268" t="s">
        <v>479</v>
      </c>
      <c r="M13" s="269">
        <v>21</v>
      </c>
      <c r="N13" s="270" t="s">
        <v>479</v>
      </c>
    </row>
    <row r="14" spans="1:16" ht="13.5" customHeight="1">
      <c r="A14" s="248"/>
      <c r="B14" s="244"/>
      <c r="C14" s="244"/>
      <c r="D14" s="244"/>
      <c r="E14" s="244"/>
      <c r="F14" s="244"/>
      <c r="G14" s="1117" t="s">
        <v>480</v>
      </c>
      <c r="H14" s="1118"/>
      <c r="I14" s="1118"/>
      <c r="J14" s="1119"/>
      <c r="K14" s="267">
        <v>429961</v>
      </c>
      <c r="L14" s="268">
        <v>1233</v>
      </c>
      <c r="M14" s="269">
        <v>1701</v>
      </c>
      <c r="N14" s="270">
        <v>-27.5</v>
      </c>
    </row>
    <row r="15" spans="1:16" ht="13.5" customHeight="1">
      <c r="A15" s="248"/>
      <c r="B15" s="244"/>
      <c r="C15" s="244"/>
      <c r="D15" s="244"/>
      <c r="E15" s="244"/>
      <c r="F15" s="244"/>
      <c r="G15" s="1117" t="s">
        <v>481</v>
      </c>
      <c r="H15" s="1118"/>
      <c r="I15" s="1118"/>
      <c r="J15" s="1119"/>
      <c r="K15" s="267">
        <v>403418</v>
      </c>
      <c r="L15" s="268">
        <v>1157</v>
      </c>
      <c r="M15" s="269">
        <v>1326</v>
      </c>
      <c r="N15" s="270">
        <v>-12.7</v>
      </c>
    </row>
    <row r="16" spans="1:16">
      <c r="A16" s="248"/>
      <c r="B16" s="244"/>
      <c r="C16" s="244"/>
      <c r="D16" s="244"/>
      <c r="E16" s="244"/>
      <c r="F16" s="244"/>
      <c r="G16" s="1120" t="s">
        <v>482</v>
      </c>
      <c r="H16" s="1121"/>
      <c r="I16" s="1121"/>
      <c r="J16" s="1122"/>
      <c r="K16" s="268">
        <v>-1716293</v>
      </c>
      <c r="L16" s="268">
        <v>-4923</v>
      </c>
      <c r="M16" s="269">
        <v>-5838</v>
      </c>
      <c r="N16" s="270">
        <v>-15.7</v>
      </c>
    </row>
    <row r="17" spans="1:16">
      <c r="A17" s="248"/>
      <c r="B17" s="244"/>
      <c r="C17" s="244"/>
      <c r="D17" s="244"/>
      <c r="E17" s="244"/>
      <c r="F17" s="244"/>
      <c r="G17" s="1120" t="s">
        <v>170</v>
      </c>
      <c r="H17" s="1121"/>
      <c r="I17" s="1121"/>
      <c r="J17" s="1122"/>
      <c r="K17" s="268">
        <v>21800969</v>
      </c>
      <c r="L17" s="268">
        <v>62540</v>
      </c>
      <c r="M17" s="269">
        <v>58658</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5.91</v>
      </c>
      <c r="L21" s="281">
        <v>6.17</v>
      </c>
      <c r="M21" s="282">
        <v>-0.26</v>
      </c>
      <c r="N21" s="249"/>
      <c r="O21" s="283"/>
      <c r="P21" s="279"/>
    </row>
    <row r="22" spans="1:16" s="284" customFormat="1">
      <c r="A22" s="279"/>
      <c r="B22" s="249"/>
      <c r="C22" s="249"/>
      <c r="D22" s="249"/>
      <c r="E22" s="249"/>
      <c r="F22" s="249"/>
      <c r="G22" s="1112" t="s">
        <v>488</v>
      </c>
      <c r="H22" s="1113"/>
      <c r="I22" s="1113"/>
      <c r="J22" s="1114"/>
      <c r="K22" s="285">
        <v>101.5</v>
      </c>
      <c r="L22" s="286">
        <v>99.9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10127436</v>
      </c>
      <c r="L32" s="294">
        <v>29052</v>
      </c>
      <c r="M32" s="295">
        <v>40803</v>
      </c>
      <c r="N32" s="296">
        <v>-28.8</v>
      </c>
    </row>
    <row r="33" spans="1:16" ht="13.5" customHeight="1">
      <c r="A33" s="248"/>
      <c r="B33" s="244"/>
      <c r="C33" s="244"/>
      <c r="D33" s="244"/>
      <c r="E33" s="244"/>
      <c r="F33" s="244"/>
      <c r="G33" s="1128" t="s">
        <v>493</v>
      </c>
      <c r="H33" s="1129"/>
      <c r="I33" s="1129"/>
      <c r="J33" s="1130"/>
      <c r="K33" s="294" t="s">
        <v>479</v>
      </c>
      <c r="L33" s="294" t="s">
        <v>479</v>
      </c>
      <c r="M33" s="295" t="s">
        <v>479</v>
      </c>
      <c r="N33" s="296" t="s">
        <v>479</v>
      </c>
    </row>
    <row r="34" spans="1:16" ht="27" customHeight="1">
      <c r="A34" s="248"/>
      <c r="B34" s="244"/>
      <c r="C34" s="244"/>
      <c r="D34" s="244"/>
      <c r="E34" s="244"/>
      <c r="F34" s="244"/>
      <c r="G34" s="1128" t="s">
        <v>494</v>
      </c>
      <c r="H34" s="1129"/>
      <c r="I34" s="1129"/>
      <c r="J34" s="1130"/>
      <c r="K34" s="294" t="s">
        <v>479</v>
      </c>
      <c r="L34" s="294" t="s">
        <v>479</v>
      </c>
      <c r="M34" s="295">
        <v>114</v>
      </c>
      <c r="N34" s="296" t="s">
        <v>479</v>
      </c>
    </row>
    <row r="35" spans="1:16" ht="27" customHeight="1">
      <c r="A35" s="248"/>
      <c r="B35" s="244"/>
      <c r="C35" s="244"/>
      <c r="D35" s="244"/>
      <c r="E35" s="244"/>
      <c r="F35" s="244"/>
      <c r="G35" s="1128" t="s">
        <v>495</v>
      </c>
      <c r="H35" s="1129"/>
      <c r="I35" s="1129"/>
      <c r="J35" s="1130"/>
      <c r="K35" s="294">
        <v>1223143</v>
      </c>
      <c r="L35" s="294">
        <v>3509</v>
      </c>
      <c r="M35" s="295">
        <v>10245</v>
      </c>
      <c r="N35" s="296">
        <v>-65.7</v>
      </c>
    </row>
    <row r="36" spans="1:16" ht="27" customHeight="1">
      <c r="A36" s="248"/>
      <c r="B36" s="244"/>
      <c r="C36" s="244"/>
      <c r="D36" s="244"/>
      <c r="E36" s="244"/>
      <c r="F36" s="244"/>
      <c r="G36" s="1128" t="s">
        <v>496</v>
      </c>
      <c r="H36" s="1129"/>
      <c r="I36" s="1129"/>
      <c r="J36" s="1130"/>
      <c r="K36" s="294">
        <v>175211</v>
      </c>
      <c r="L36" s="294">
        <v>503</v>
      </c>
      <c r="M36" s="295">
        <v>436</v>
      </c>
      <c r="N36" s="296">
        <v>15.4</v>
      </c>
    </row>
    <row r="37" spans="1:16" ht="13.5" customHeight="1">
      <c r="A37" s="248"/>
      <c r="B37" s="244"/>
      <c r="C37" s="244"/>
      <c r="D37" s="244"/>
      <c r="E37" s="244"/>
      <c r="F37" s="244"/>
      <c r="G37" s="1128" t="s">
        <v>497</v>
      </c>
      <c r="H37" s="1129"/>
      <c r="I37" s="1129"/>
      <c r="J37" s="1130"/>
      <c r="K37" s="294">
        <v>739261</v>
      </c>
      <c r="L37" s="294">
        <v>2121</v>
      </c>
      <c r="M37" s="295">
        <v>818</v>
      </c>
      <c r="N37" s="296">
        <v>159.30000000000001</v>
      </c>
    </row>
    <row r="38" spans="1:16" ht="27" customHeight="1">
      <c r="A38" s="248"/>
      <c r="B38" s="244"/>
      <c r="C38" s="244"/>
      <c r="D38" s="244"/>
      <c r="E38" s="244"/>
      <c r="F38" s="244"/>
      <c r="G38" s="1131" t="s">
        <v>498</v>
      </c>
      <c r="H38" s="1132"/>
      <c r="I38" s="1132"/>
      <c r="J38" s="1133"/>
      <c r="K38" s="297" t="s">
        <v>479</v>
      </c>
      <c r="L38" s="297" t="s">
        <v>479</v>
      </c>
      <c r="M38" s="298">
        <v>5</v>
      </c>
      <c r="N38" s="299" t="s">
        <v>479</v>
      </c>
      <c r="O38" s="293"/>
    </row>
    <row r="39" spans="1:16">
      <c r="A39" s="248"/>
      <c r="B39" s="244"/>
      <c r="C39" s="244"/>
      <c r="D39" s="244"/>
      <c r="E39" s="244"/>
      <c r="F39" s="244"/>
      <c r="G39" s="1131" t="s">
        <v>499</v>
      </c>
      <c r="H39" s="1132"/>
      <c r="I39" s="1132"/>
      <c r="J39" s="1133"/>
      <c r="K39" s="300">
        <v>-2802681</v>
      </c>
      <c r="L39" s="300">
        <v>-8040</v>
      </c>
      <c r="M39" s="301">
        <v>-8579</v>
      </c>
      <c r="N39" s="302">
        <v>-6.3</v>
      </c>
      <c r="O39" s="293"/>
    </row>
    <row r="40" spans="1:16" ht="27" customHeight="1">
      <c r="A40" s="248"/>
      <c r="B40" s="244"/>
      <c r="C40" s="244"/>
      <c r="D40" s="244"/>
      <c r="E40" s="244"/>
      <c r="F40" s="244"/>
      <c r="G40" s="1128" t="s">
        <v>500</v>
      </c>
      <c r="H40" s="1129"/>
      <c r="I40" s="1129"/>
      <c r="J40" s="1130"/>
      <c r="K40" s="300">
        <v>-5651368</v>
      </c>
      <c r="L40" s="300">
        <v>-16212</v>
      </c>
      <c r="M40" s="301">
        <v>-30169</v>
      </c>
      <c r="N40" s="302">
        <v>-46.3</v>
      </c>
      <c r="O40" s="293"/>
    </row>
    <row r="41" spans="1:16">
      <c r="A41" s="248"/>
      <c r="B41" s="244"/>
      <c r="C41" s="244"/>
      <c r="D41" s="244"/>
      <c r="E41" s="244"/>
      <c r="F41" s="244"/>
      <c r="G41" s="1134" t="s">
        <v>280</v>
      </c>
      <c r="H41" s="1135"/>
      <c r="I41" s="1135"/>
      <c r="J41" s="1136"/>
      <c r="K41" s="294">
        <v>3811002</v>
      </c>
      <c r="L41" s="300">
        <v>10932</v>
      </c>
      <c r="M41" s="301">
        <v>13672</v>
      </c>
      <c r="N41" s="302">
        <v>-20</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21252467</v>
      </c>
      <c r="J51" s="320">
        <v>63266</v>
      </c>
      <c r="K51" s="321">
        <v>29.8</v>
      </c>
      <c r="L51" s="322">
        <v>47646</v>
      </c>
      <c r="M51" s="323">
        <v>8.9</v>
      </c>
      <c r="N51" s="324">
        <v>20.9</v>
      </c>
    </row>
    <row r="52" spans="1:14">
      <c r="A52" s="248"/>
      <c r="B52" s="244"/>
      <c r="C52" s="244"/>
      <c r="D52" s="244"/>
      <c r="E52" s="244"/>
      <c r="F52" s="244"/>
      <c r="G52" s="325"/>
      <c r="H52" s="326" t="s">
        <v>511</v>
      </c>
      <c r="I52" s="327">
        <v>9422910</v>
      </c>
      <c r="J52" s="328">
        <v>28051</v>
      </c>
      <c r="K52" s="329">
        <v>19.7</v>
      </c>
      <c r="L52" s="330">
        <v>27308</v>
      </c>
      <c r="M52" s="331">
        <v>0.2</v>
      </c>
      <c r="N52" s="332">
        <v>19.5</v>
      </c>
    </row>
    <row r="53" spans="1:14">
      <c r="A53" s="248"/>
      <c r="B53" s="244"/>
      <c r="C53" s="244"/>
      <c r="D53" s="244"/>
      <c r="E53" s="244"/>
      <c r="F53" s="244"/>
      <c r="G53" s="310" t="s">
        <v>512</v>
      </c>
      <c r="H53" s="311"/>
      <c r="I53" s="319">
        <v>8968928</v>
      </c>
      <c r="J53" s="320">
        <v>26493</v>
      </c>
      <c r="K53" s="321">
        <v>-58.1</v>
      </c>
      <c r="L53" s="322">
        <v>47155</v>
      </c>
      <c r="M53" s="323">
        <v>-1</v>
      </c>
      <c r="N53" s="324">
        <v>-57.1</v>
      </c>
    </row>
    <row r="54" spans="1:14">
      <c r="A54" s="248"/>
      <c r="B54" s="244"/>
      <c r="C54" s="244"/>
      <c r="D54" s="244"/>
      <c r="E54" s="244"/>
      <c r="F54" s="244"/>
      <c r="G54" s="325"/>
      <c r="H54" s="326" t="s">
        <v>511</v>
      </c>
      <c r="I54" s="327">
        <v>4832436</v>
      </c>
      <c r="J54" s="328">
        <v>14275</v>
      </c>
      <c r="K54" s="329">
        <v>-49.1</v>
      </c>
      <c r="L54" s="330">
        <v>26802</v>
      </c>
      <c r="M54" s="331">
        <v>-1.9</v>
      </c>
      <c r="N54" s="332">
        <v>-47.2</v>
      </c>
    </row>
    <row r="55" spans="1:14">
      <c r="A55" s="248"/>
      <c r="B55" s="244"/>
      <c r="C55" s="244"/>
      <c r="D55" s="244"/>
      <c r="E55" s="244"/>
      <c r="F55" s="244"/>
      <c r="G55" s="310" t="s">
        <v>513</v>
      </c>
      <c r="H55" s="311"/>
      <c r="I55" s="319">
        <v>9120126</v>
      </c>
      <c r="J55" s="320">
        <v>26783</v>
      </c>
      <c r="K55" s="321">
        <v>1.1000000000000001</v>
      </c>
      <c r="L55" s="322">
        <v>43858</v>
      </c>
      <c r="M55" s="323">
        <v>-7</v>
      </c>
      <c r="N55" s="324">
        <v>8.1</v>
      </c>
    </row>
    <row r="56" spans="1:14">
      <c r="A56" s="248"/>
      <c r="B56" s="244"/>
      <c r="C56" s="244"/>
      <c r="D56" s="244"/>
      <c r="E56" s="244"/>
      <c r="F56" s="244"/>
      <c r="G56" s="325"/>
      <c r="H56" s="326" t="s">
        <v>511</v>
      </c>
      <c r="I56" s="327">
        <v>5047848</v>
      </c>
      <c r="J56" s="328">
        <v>14824</v>
      </c>
      <c r="K56" s="329">
        <v>3.8</v>
      </c>
      <c r="L56" s="330">
        <v>23714</v>
      </c>
      <c r="M56" s="331">
        <v>-11.5</v>
      </c>
      <c r="N56" s="332">
        <v>15.3</v>
      </c>
    </row>
    <row r="57" spans="1:14">
      <c r="A57" s="248"/>
      <c r="B57" s="244"/>
      <c r="C57" s="244"/>
      <c r="D57" s="244"/>
      <c r="E57" s="244"/>
      <c r="F57" s="244"/>
      <c r="G57" s="310" t="s">
        <v>514</v>
      </c>
      <c r="H57" s="311"/>
      <c r="I57" s="319">
        <v>9661727</v>
      </c>
      <c r="J57" s="320">
        <v>27843</v>
      </c>
      <c r="K57" s="321">
        <v>4</v>
      </c>
      <c r="L57" s="322">
        <v>41705</v>
      </c>
      <c r="M57" s="323">
        <v>-4.9000000000000004</v>
      </c>
      <c r="N57" s="324">
        <v>8.9</v>
      </c>
    </row>
    <row r="58" spans="1:14">
      <c r="A58" s="248"/>
      <c r="B58" s="244"/>
      <c r="C58" s="244"/>
      <c r="D58" s="244"/>
      <c r="E58" s="244"/>
      <c r="F58" s="244"/>
      <c r="G58" s="325"/>
      <c r="H58" s="326" t="s">
        <v>511</v>
      </c>
      <c r="I58" s="327">
        <v>6240879</v>
      </c>
      <c r="J58" s="328">
        <v>17985</v>
      </c>
      <c r="K58" s="329">
        <v>21.3</v>
      </c>
      <c r="L58" s="330">
        <v>22742</v>
      </c>
      <c r="M58" s="331">
        <v>-4.0999999999999996</v>
      </c>
      <c r="N58" s="332">
        <v>25.4</v>
      </c>
    </row>
    <row r="59" spans="1:14">
      <c r="A59" s="248"/>
      <c r="B59" s="244"/>
      <c r="C59" s="244"/>
      <c r="D59" s="244"/>
      <c r="E59" s="244"/>
      <c r="F59" s="244"/>
      <c r="G59" s="310" t="s">
        <v>515</v>
      </c>
      <c r="H59" s="311"/>
      <c r="I59" s="319">
        <v>14108487</v>
      </c>
      <c r="J59" s="320">
        <v>40472</v>
      </c>
      <c r="K59" s="321">
        <v>45.4</v>
      </c>
      <c r="L59" s="322">
        <v>47677</v>
      </c>
      <c r="M59" s="323">
        <v>14.3</v>
      </c>
      <c r="N59" s="324">
        <v>31.1</v>
      </c>
    </row>
    <row r="60" spans="1:14">
      <c r="A60" s="248"/>
      <c r="B60" s="244"/>
      <c r="C60" s="244"/>
      <c r="D60" s="244"/>
      <c r="E60" s="244"/>
      <c r="F60" s="244"/>
      <c r="G60" s="325"/>
      <c r="H60" s="326" t="s">
        <v>511</v>
      </c>
      <c r="I60" s="333">
        <v>5370497</v>
      </c>
      <c r="J60" s="328">
        <v>15406</v>
      </c>
      <c r="K60" s="329">
        <v>-14.3</v>
      </c>
      <c r="L60" s="330">
        <v>23360</v>
      </c>
      <c r="M60" s="331">
        <v>2.7</v>
      </c>
      <c r="N60" s="332">
        <v>-17</v>
      </c>
    </row>
    <row r="61" spans="1:14">
      <c r="A61" s="248"/>
      <c r="B61" s="244"/>
      <c r="C61" s="244"/>
      <c r="D61" s="244"/>
      <c r="E61" s="244"/>
      <c r="F61" s="244"/>
      <c r="G61" s="310" t="s">
        <v>516</v>
      </c>
      <c r="H61" s="334"/>
      <c r="I61" s="335">
        <v>12622347</v>
      </c>
      <c r="J61" s="336">
        <v>36971</v>
      </c>
      <c r="K61" s="337">
        <v>4.4000000000000004</v>
      </c>
      <c r="L61" s="338">
        <v>45608</v>
      </c>
      <c r="M61" s="339">
        <v>2.1</v>
      </c>
      <c r="N61" s="324">
        <v>2.2999999999999998</v>
      </c>
    </row>
    <row r="62" spans="1:14">
      <c r="A62" s="248"/>
      <c r="B62" s="244"/>
      <c r="C62" s="244"/>
      <c r="D62" s="244"/>
      <c r="E62" s="244"/>
      <c r="F62" s="244"/>
      <c r="G62" s="325"/>
      <c r="H62" s="326" t="s">
        <v>511</v>
      </c>
      <c r="I62" s="327">
        <v>6182914</v>
      </c>
      <c r="J62" s="328">
        <v>18108</v>
      </c>
      <c r="K62" s="329">
        <v>-3.7</v>
      </c>
      <c r="L62" s="330">
        <v>24785</v>
      </c>
      <c r="M62" s="331">
        <v>-2.9</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55" zoomScaleNormal="55" zoomScaleSheetLayoutView="100" workbookViewId="0">
      <selection activeCell="Z28" sqref="Z28:AG2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1.2</v>
      </c>
      <c r="G47" s="12">
        <v>3.88</v>
      </c>
      <c r="H47" s="12">
        <v>6.02</v>
      </c>
      <c r="I47" s="12">
        <v>5.67</v>
      </c>
      <c r="J47" s="13">
        <v>8.07</v>
      </c>
    </row>
    <row r="48" spans="2:10" ht="57.75" customHeight="1">
      <c r="B48" s="14"/>
      <c r="C48" s="1139" t="s">
        <v>4</v>
      </c>
      <c r="D48" s="1139"/>
      <c r="E48" s="1140"/>
      <c r="F48" s="15">
        <v>4.9800000000000004</v>
      </c>
      <c r="G48" s="16">
        <v>5.14</v>
      </c>
      <c r="H48" s="16">
        <v>5.4</v>
      </c>
      <c r="I48" s="16">
        <v>6.24</v>
      </c>
      <c r="J48" s="17">
        <v>7.91</v>
      </c>
    </row>
    <row r="49" spans="2:10" ht="57.75" customHeight="1" thickBot="1">
      <c r="B49" s="18"/>
      <c r="C49" s="1141" t="s">
        <v>5</v>
      </c>
      <c r="D49" s="1141"/>
      <c r="E49" s="1142"/>
      <c r="F49" s="19" t="s">
        <v>523</v>
      </c>
      <c r="G49" s="20">
        <v>2.86</v>
      </c>
      <c r="H49" s="20">
        <v>2.68</v>
      </c>
      <c r="I49" s="20">
        <v>0.71</v>
      </c>
      <c r="J49" s="21">
        <v>4.2300000000000004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55" zoomScaleNormal="55" zoomScaleSheetLayoutView="100" workbookViewId="0">
      <selection activeCell="Z28" sqref="Z28:AG2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4.8</v>
      </c>
      <c r="G34" s="33">
        <v>5.05</v>
      </c>
      <c r="H34" s="33">
        <v>5.27</v>
      </c>
      <c r="I34" s="33">
        <v>6.03</v>
      </c>
      <c r="J34" s="34">
        <v>7.74</v>
      </c>
      <c r="K34" s="22"/>
      <c r="L34" s="22"/>
      <c r="M34" s="22"/>
      <c r="N34" s="22"/>
      <c r="O34" s="22"/>
      <c r="P34" s="22"/>
    </row>
    <row r="35" spans="1:16" ht="39" customHeight="1">
      <c r="A35" s="22"/>
      <c r="B35" s="35"/>
      <c r="C35" s="1143" t="s">
        <v>525</v>
      </c>
      <c r="D35" s="1144"/>
      <c r="E35" s="1145"/>
      <c r="F35" s="36">
        <v>11.49</v>
      </c>
      <c r="G35" s="37">
        <v>10.66</v>
      </c>
      <c r="H35" s="37">
        <v>9.66</v>
      </c>
      <c r="I35" s="37">
        <v>8.0399999999999991</v>
      </c>
      <c r="J35" s="38">
        <v>6.68</v>
      </c>
      <c r="K35" s="22"/>
      <c r="L35" s="22"/>
      <c r="M35" s="22"/>
      <c r="N35" s="22"/>
      <c r="O35" s="22"/>
      <c r="P35" s="22"/>
    </row>
    <row r="36" spans="1:16" ht="39" customHeight="1">
      <c r="A36" s="22"/>
      <c r="B36" s="35"/>
      <c r="C36" s="1143" t="s">
        <v>526</v>
      </c>
      <c r="D36" s="1144"/>
      <c r="E36" s="1145"/>
      <c r="F36" s="36">
        <v>2.94</v>
      </c>
      <c r="G36" s="37">
        <v>3.17</v>
      </c>
      <c r="H36" s="37">
        <v>2.86</v>
      </c>
      <c r="I36" s="37">
        <v>3.08</v>
      </c>
      <c r="J36" s="38">
        <v>3.31</v>
      </c>
      <c r="K36" s="22"/>
      <c r="L36" s="22"/>
      <c r="M36" s="22"/>
      <c r="N36" s="22"/>
      <c r="O36" s="22"/>
      <c r="P36" s="22"/>
    </row>
    <row r="37" spans="1:16" ht="39" customHeight="1">
      <c r="A37" s="22"/>
      <c r="B37" s="35"/>
      <c r="C37" s="1143" t="s">
        <v>527</v>
      </c>
      <c r="D37" s="1144"/>
      <c r="E37" s="1145"/>
      <c r="F37" s="36">
        <v>3.28</v>
      </c>
      <c r="G37" s="37">
        <v>2.89</v>
      </c>
      <c r="H37" s="37">
        <v>3</v>
      </c>
      <c r="I37" s="37">
        <v>2.71</v>
      </c>
      <c r="J37" s="38">
        <v>3.15</v>
      </c>
      <c r="K37" s="22"/>
      <c r="L37" s="22"/>
      <c r="M37" s="22"/>
      <c r="N37" s="22"/>
      <c r="O37" s="22"/>
      <c r="P37" s="22"/>
    </row>
    <row r="38" spans="1:16" ht="39" customHeight="1">
      <c r="A38" s="22"/>
      <c r="B38" s="35"/>
      <c r="C38" s="1143" t="s">
        <v>528</v>
      </c>
      <c r="D38" s="1144"/>
      <c r="E38" s="1145"/>
      <c r="F38" s="36">
        <v>0.38</v>
      </c>
      <c r="G38" s="37">
        <v>0.64</v>
      </c>
      <c r="H38" s="37">
        <v>0.68</v>
      </c>
      <c r="I38" s="37">
        <v>1.57</v>
      </c>
      <c r="J38" s="38">
        <v>1.44</v>
      </c>
      <c r="K38" s="22"/>
      <c r="L38" s="22"/>
      <c r="M38" s="22"/>
      <c r="N38" s="22"/>
      <c r="O38" s="22"/>
      <c r="P38" s="22"/>
    </row>
    <row r="39" spans="1:16" ht="39" customHeight="1">
      <c r="A39" s="22"/>
      <c r="B39" s="35"/>
      <c r="C39" s="1143" t="s">
        <v>529</v>
      </c>
      <c r="D39" s="1144"/>
      <c r="E39" s="1145"/>
      <c r="F39" s="36" t="s">
        <v>479</v>
      </c>
      <c r="G39" s="37" t="s">
        <v>479</v>
      </c>
      <c r="H39" s="37" t="s">
        <v>479</v>
      </c>
      <c r="I39" s="37">
        <v>0.14000000000000001</v>
      </c>
      <c r="J39" s="38">
        <v>0.13</v>
      </c>
      <c r="K39" s="22"/>
      <c r="L39" s="22"/>
      <c r="M39" s="22"/>
      <c r="N39" s="22"/>
      <c r="O39" s="22"/>
      <c r="P39" s="22"/>
    </row>
    <row r="40" spans="1:16" ht="39" customHeight="1">
      <c r="A40" s="22"/>
      <c r="B40" s="35"/>
      <c r="C40" s="1143" t="s">
        <v>530</v>
      </c>
      <c r="D40" s="1144"/>
      <c r="E40" s="1145"/>
      <c r="F40" s="36">
        <v>0.08</v>
      </c>
      <c r="G40" s="37">
        <v>0.08</v>
      </c>
      <c r="H40" s="37">
        <v>0.08</v>
      </c>
      <c r="I40" s="37">
        <v>7.0000000000000007E-2</v>
      </c>
      <c r="J40" s="38">
        <v>0.08</v>
      </c>
      <c r="K40" s="22"/>
      <c r="L40" s="22"/>
      <c r="M40" s="22"/>
      <c r="N40" s="22"/>
      <c r="O40" s="22"/>
      <c r="P40" s="22"/>
    </row>
    <row r="41" spans="1:16" ht="39" customHeight="1">
      <c r="A41" s="22"/>
      <c r="B41" s="35"/>
      <c r="C41" s="1143" t="s">
        <v>531</v>
      </c>
      <c r="D41" s="1144"/>
      <c r="E41" s="1145"/>
      <c r="F41" s="36">
        <v>0.02</v>
      </c>
      <c r="G41" s="37">
        <v>0.08</v>
      </c>
      <c r="H41" s="37">
        <v>0.04</v>
      </c>
      <c r="I41" s="37">
        <v>0.06</v>
      </c>
      <c r="J41" s="38">
        <v>0.06</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0.38</v>
      </c>
      <c r="G43" s="42">
        <v>0.11</v>
      </c>
      <c r="H43" s="42">
        <v>0.14000000000000001</v>
      </c>
      <c r="I43" s="42">
        <v>0.08</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5" zoomScale="55" zoomScaleNormal="55" zoomScaleSheetLayoutView="55" workbookViewId="0">
      <selection activeCell="Z28" sqref="Z28:AG2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8674</v>
      </c>
      <c r="L45" s="60">
        <v>8766</v>
      </c>
      <c r="M45" s="60">
        <v>9372</v>
      </c>
      <c r="N45" s="60">
        <v>10049</v>
      </c>
      <c r="O45" s="61">
        <v>10127</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1621</v>
      </c>
      <c r="L48" s="64">
        <v>1534</v>
      </c>
      <c r="M48" s="64">
        <v>1205</v>
      </c>
      <c r="N48" s="64">
        <v>1301</v>
      </c>
      <c r="O48" s="65">
        <v>1223</v>
      </c>
      <c r="P48" s="48"/>
      <c r="Q48" s="48"/>
      <c r="R48" s="48"/>
      <c r="S48" s="48"/>
      <c r="T48" s="48"/>
      <c r="U48" s="48"/>
    </row>
    <row r="49" spans="1:21" ht="30.75" customHeight="1">
      <c r="A49" s="48"/>
      <c r="B49" s="1161"/>
      <c r="C49" s="1162"/>
      <c r="D49" s="62"/>
      <c r="E49" s="1153" t="s">
        <v>16</v>
      </c>
      <c r="F49" s="1153"/>
      <c r="G49" s="1153"/>
      <c r="H49" s="1153"/>
      <c r="I49" s="1153"/>
      <c r="J49" s="1154"/>
      <c r="K49" s="63">
        <v>256</v>
      </c>
      <c r="L49" s="64">
        <v>242</v>
      </c>
      <c r="M49" s="64">
        <v>251</v>
      </c>
      <c r="N49" s="64">
        <v>256</v>
      </c>
      <c r="O49" s="65">
        <v>175</v>
      </c>
      <c r="P49" s="48"/>
      <c r="Q49" s="48"/>
      <c r="R49" s="48"/>
      <c r="S49" s="48"/>
      <c r="T49" s="48"/>
      <c r="U49" s="48"/>
    </row>
    <row r="50" spans="1:21" ht="30.75" customHeight="1">
      <c r="A50" s="48"/>
      <c r="B50" s="1161"/>
      <c r="C50" s="1162"/>
      <c r="D50" s="62"/>
      <c r="E50" s="1153" t="s">
        <v>17</v>
      </c>
      <c r="F50" s="1153"/>
      <c r="G50" s="1153"/>
      <c r="H50" s="1153"/>
      <c r="I50" s="1153"/>
      <c r="J50" s="1154"/>
      <c r="K50" s="63">
        <v>1258</v>
      </c>
      <c r="L50" s="64">
        <v>327</v>
      </c>
      <c r="M50" s="64">
        <v>691</v>
      </c>
      <c r="N50" s="64">
        <v>1031</v>
      </c>
      <c r="O50" s="65">
        <v>739</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6279</v>
      </c>
      <c r="L52" s="64">
        <v>7121</v>
      </c>
      <c r="M52" s="64">
        <v>7201</v>
      </c>
      <c r="N52" s="64">
        <v>8222</v>
      </c>
      <c r="O52" s="65">
        <v>8455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5530</v>
      </c>
      <c r="L53" s="69">
        <v>3748</v>
      </c>
      <c r="M53" s="69">
        <v>4318</v>
      </c>
      <c r="N53" s="69">
        <v>4415</v>
      </c>
      <c r="O53" s="70">
        <v>3809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2015-04-23T00:19:02Z</cp:lastPrinted>
  <dcterms:created xsi:type="dcterms:W3CDTF">2015-02-17T06:22:11Z</dcterms:created>
  <dcterms:modified xsi:type="dcterms:W3CDTF">2015-04-23T00:23:10Z</dcterms:modified>
  <cp:category/>
</cp:coreProperties>
</file>