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01" windowWidth="20520" windowHeight="4140" activeTab="1"/>
  </bookViews>
  <sheets>
    <sheet name="２－１５・２－１６（旧）" sheetId="1" r:id="rId1"/>
    <sheet name="２－１５・２－１６ " sheetId="2" r:id="rId2"/>
  </sheets>
  <definedNames/>
  <calcPr fullCalcOnLoad="1"/>
</workbook>
</file>

<file path=xl/sharedStrings.xml><?xml version="1.0" encoding="utf-8"?>
<sst xmlns="http://schemas.openxmlformats.org/spreadsheetml/2006/main" count="110" uniqueCount="62">
  <si>
    <t>　農業</t>
  </si>
  <si>
    <t>　林業</t>
  </si>
  <si>
    <t>　漁業</t>
  </si>
  <si>
    <t>　鉱業</t>
  </si>
  <si>
    <t>　建設業</t>
  </si>
  <si>
    <t>　製造業</t>
  </si>
  <si>
    <t>　電気・ガス・熱供給・水道業</t>
  </si>
  <si>
    <t>　金融・保険業</t>
  </si>
  <si>
    <t>　不動産業</t>
  </si>
  <si>
    <t>　サービス業</t>
  </si>
  <si>
    <t>資本金階級計</t>
  </si>
  <si>
    <t>　1000万円未満</t>
  </si>
  <si>
    <t>　1000～3000万円未満</t>
  </si>
  <si>
    <t>　3000～5000万円未満</t>
  </si>
  <si>
    <t>　5000～1億円未満</t>
  </si>
  <si>
    <t>　1～10億円未満</t>
  </si>
  <si>
    <t>　10億円以上</t>
  </si>
  <si>
    <t>業　　　種　　　計</t>
  </si>
  <si>
    <t>土 地 所 有 面積(千㎡)</t>
  </si>
  <si>
    <t>所有法人当たり面積(㎡)</t>
  </si>
  <si>
    <t>世帯数</t>
  </si>
  <si>
    <t>現住居の敷地所有世帯数</t>
  </si>
  <si>
    <t>現住居の敷地　所有率（％）</t>
  </si>
  <si>
    <t>世　帯　人　員</t>
  </si>
  <si>
    <t>　１人</t>
  </si>
  <si>
    <t>　２人</t>
  </si>
  <si>
    <t>　３人</t>
  </si>
  <si>
    <t>　４人</t>
  </si>
  <si>
    <t>　５人以上</t>
  </si>
  <si>
    <t>世 帯 主 の 年 齢</t>
  </si>
  <si>
    <t>　30歳未満</t>
  </si>
  <si>
    <t>　30～39歳</t>
  </si>
  <si>
    <t>　40～49歳</t>
  </si>
  <si>
    <t>　50～59歳</t>
  </si>
  <si>
    <t>　60歳以上</t>
  </si>
  <si>
    <t>年 間 収 入 階 級</t>
  </si>
  <si>
    <t>　300万円未満</t>
  </si>
  <si>
    <t>　300～500万円未満</t>
  </si>
  <si>
    <t>　500～700万円未満</t>
  </si>
  <si>
    <t>　700～1000万円未満</t>
  </si>
  <si>
    <t>　1000万円以上</t>
  </si>
  <si>
    <t xml:space="preserve">土地所有　　法人数  </t>
  </si>
  <si>
    <t>　情報通信業</t>
  </si>
  <si>
    <t>　運輸業</t>
  </si>
  <si>
    <t>　卸売・小売業</t>
  </si>
  <si>
    <t>　教育、学習支援業</t>
  </si>
  <si>
    <t>　飲食店、宿泊業</t>
  </si>
  <si>
    <t>　医療、福祉</t>
  </si>
  <si>
    <t>　複合サービス業</t>
  </si>
  <si>
    <t>２－１５　法人の県内の土地所有状況</t>
  </si>
  <si>
    <t>２－１６　県内の世帯属性別の「現住居の敷地」の所有状況</t>
  </si>
  <si>
    <t>－</t>
  </si>
  <si>
    <t>資料：平成20年土地基本調査(国土交通省）</t>
  </si>
  <si>
    <t>＜土地水政策課（土地）＞</t>
  </si>
  <si>
    <t>　農業、林業</t>
  </si>
  <si>
    <t>　鉱業、採石業、砂利採取業</t>
  </si>
  <si>
    <t>　運輸業、郵便業</t>
  </si>
  <si>
    <t>　不動産業、物品賃貸業</t>
  </si>
  <si>
    <t>　学術研究、専門・技術サービス業</t>
  </si>
  <si>
    <t>　宿泊業、飲食サービス業</t>
  </si>
  <si>
    <t>　生活関連サービス業</t>
  </si>
  <si>
    <t>資料：平成25年土地基本調査(国土交通省）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</si>
</sst>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4">
    <font>
      <sz val="11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1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3" fillId="34" borderId="14" xfId="0" applyFont="1" applyFill="1" applyBorder="1" applyAlignment="1">
      <alignment horizontal="distributed" vertical="center" wrapText="1"/>
    </xf>
    <xf numFmtId="0" fontId="3" fillId="34" borderId="15" xfId="0" applyFont="1" applyFill="1" applyBorder="1" applyAlignment="1">
      <alignment horizontal="distributed" vertical="center" wrapText="1"/>
    </xf>
    <xf numFmtId="0" fontId="3" fillId="34" borderId="16" xfId="0" applyFont="1" applyFill="1" applyBorder="1" applyAlignment="1">
      <alignment horizontal="distributed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5" fillId="33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38" fontId="6" fillId="0" borderId="22" xfId="48" applyFont="1" applyBorder="1" applyAlignment="1">
      <alignment/>
    </xf>
    <xf numFmtId="38" fontId="6" fillId="0" borderId="23" xfId="48" applyNumberFormat="1" applyFont="1" applyBorder="1" applyAlignment="1">
      <alignment/>
    </xf>
    <xf numFmtId="0" fontId="0" fillId="0" borderId="0" xfId="0" applyFont="1" applyAlignment="1">
      <alignment/>
    </xf>
    <xf numFmtId="38" fontId="6" fillId="0" borderId="24" xfId="48" applyFont="1" applyBorder="1" applyAlignment="1">
      <alignment/>
    </xf>
    <xf numFmtId="38" fontId="6" fillId="0" borderId="25" xfId="48" applyFont="1" applyBorder="1" applyAlignment="1">
      <alignment/>
    </xf>
    <xf numFmtId="38" fontId="6" fillId="0" borderId="26" xfId="48" applyNumberFormat="1" applyFont="1" applyBorder="1" applyAlignment="1">
      <alignment/>
    </xf>
    <xf numFmtId="38" fontId="6" fillId="0" borderId="27" xfId="48" applyFont="1" applyBorder="1" applyAlignment="1">
      <alignment/>
    </xf>
    <xf numFmtId="38" fontId="6" fillId="0" borderId="28" xfId="48" applyFont="1" applyBorder="1" applyAlignment="1">
      <alignment/>
    </xf>
    <xf numFmtId="38" fontId="6" fillId="0" borderId="29" xfId="48" applyNumberFormat="1" applyFont="1" applyBorder="1" applyAlignment="1">
      <alignment/>
    </xf>
    <xf numFmtId="38" fontId="6" fillId="0" borderId="29" xfId="48" applyNumberFormat="1" applyFont="1" applyBorder="1" applyAlignment="1">
      <alignment horizontal="right"/>
    </xf>
    <xf numFmtId="38" fontId="6" fillId="0" borderId="30" xfId="48" applyFont="1" applyBorder="1" applyAlignment="1">
      <alignment/>
    </xf>
    <xf numFmtId="38" fontId="6" fillId="0" borderId="31" xfId="48" applyFont="1" applyBorder="1" applyAlignment="1">
      <alignment/>
    </xf>
    <xf numFmtId="38" fontId="6" fillId="0" borderId="32" xfId="48" applyNumberFormat="1" applyFont="1" applyBorder="1" applyAlignment="1">
      <alignment/>
    </xf>
    <xf numFmtId="38" fontId="6" fillId="0" borderId="33" xfId="48" applyFont="1" applyBorder="1" applyAlignment="1">
      <alignment/>
    </xf>
    <xf numFmtId="38" fontId="6" fillId="0" borderId="34" xfId="48" applyFont="1" applyBorder="1" applyAlignment="1">
      <alignment/>
    </xf>
    <xf numFmtId="38" fontId="6" fillId="0" borderId="35" xfId="48" applyNumberFormat="1" applyFont="1" applyBorder="1" applyAlignment="1">
      <alignment/>
    </xf>
    <xf numFmtId="38" fontId="6" fillId="0" borderId="36" xfId="48" applyFont="1" applyBorder="1" applyAlignment="1">
      <alignment/>
    </xf>
    <xf numFmtId="38" fontId="6" fillId="0" borderId="37" xfId="48" applyFont="1" applyBorder="1" applyAlignment="1">
      <alignment/>
    </xf>
    <xf numFmtId="0" fontId="0" fillId="33" borderId="38" xfId="0" applyFont="1" applyFill="1" applyBorder="1" applyAlignment="1">
      <alignment/>
    </xf>
    <xf numFmtId="38" fontId="6" fillId="0" borderId="39" xfId="48" applyFont="1" applyBorder="1" applyAlignment="1">
      <alignment/>
    </xf>
    <xf numFmtId="176" fontId="6" fillId="0" borderId="29" xfId="48" applyNumberFormat="1" applyFont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38" fontId="6" fillId="0" borderId="40" xfId="48" applyFont="1" applyBorder="1" applyAlignment="1">
      <alignment/>
    </xf>
    <xf numFmtId="176" fontId="6" fillId="0" borderId="32" xfId="48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3" fillId="0" borderId="0" xfId="0" applyFont="1" applyAlignment="1">
      <alignment/>
    </xf>
    <xf numFmtId="0" fontId="5" fillId="33" borderId="10" xfId="0" applyFont="1" applyFill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5" fillId="33" borderId="10" xfId="0" applyFont="1" applyFill="1" applyBorder="1" applyAlignment="1">
      <alignment horizontal="distributed"/>
    </xf>
    <xf numFmtId="0" fontId="5" fillId="33" borderId="11" xfId="0" applyFont="1" applyFill="1" applyBorder="1" applyAlignment="1">
      <alignment horizontal="distributed"/>
    </xf>
    <xf numFmtId="0" fontId="5" fillId="33" borderId="1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9">
      <selection activeCell="K29" sqref="K29"/>
    </sheetView>
  </sheetViews>
  <sheetFormatPr defaultColWidth="8.796875" defaultRowHeight="14.25"/>
  <cols>
    <col min="1" max="1" width="5" style="21" customWidth="1"/>
    <col min="2" max="2" width="30.8984375" style="21" customWidth="1"/>
    <col min="3" max="3" width="12.59765625" style="21" customWidth="1"/>
    <col min="4" max="4" width="14.69921875" style="21" customWidth="1"/>
    <col min="5" max="5" width="14" style="21" customWidth="1"/>
    <col min="6" max="16384" width="9" style="21" customWidth="1"/>
  </cols>
  <sheetData>
    <row r="1" spans="1:4" ht="17.25">
      <c r="A1" s="49" t="s">
        <v>49</v>
      </c>
      <c r="B1" s="2"/>
      <c r="D1" s="50" t="s">
        <v>53</v>
      </c>
    </row>
    <row r="2" ht="9" customHeight="1" thickBot="1">
      <c r="B2" s="1"/>
    </row>
    <row r="3" spans="1:5" s="18" customFormat="1" ht="27.75" thickBot="1">
      <c r="A3" s="3"/>
      <c r="B3" s="4"/>
      <c r="C3" s="7" t="s">
        <v>41</v>
      </c>
      <c r="D3" s="8" t="s">
        <v>18</v>
      </c>
      <c r="E3" s="9" t="s">
        <v>19</v>
      </c>
    </row>
    <row r="4" spans="1:5" ht="17.25" customHeight="1" thickBot="1">
      <c r="A4" s="53" t="s">
        <v>17</v>
      </c>
      <c r="B4" s="54"/>
      <c r="C4" s="19">
        <f>+SUM(C5:C21)</f>
        <v>29070</v>
      </c>
      <c r="D4" s="19">
        <f>+SUM(D5:D21)+2</f>
        <v>362584</v>
      </c>
      <c r="E4" s="20">
        <f>+D4*1000/C4</f>
        <v>12472.789817681458</v>
      </c>
    </row>
    <row r="5" spans="1:5" ht="15" customHeight="1">
      <c r="A5" s="5"/>
      <c r="B5" s="14" t="s">
        <v>0</v>
      </c>
      <c r="C5" s="22">
        <v>100</v>
      </c>
      <c r="D5" s="23">
        <v>4027</v>
      </c>
      <c r="E5" s="24">
        <f aca="true" t="shared" si="0" ref="E5:E21">+D5*1000/C5</f>
        <v>40270</v>
      </c>
    </row>
    <row r="6" spans="1:5" ht="15" customHeight="1">
      <c r="A6" s="5"/>
      <c r="B6" s="15" t="s">
        <v>1</v>
      </c>
      <c r="C6" s="25">
        <v>10</v>
      </c>
      <c r="D6" s="26">
        <v>1809</v>
      </c>
      <c r="E6" s="27">
        <f t="shared" si="0"/>
        <v>180900</v>
      </c>
    </row>
    <row r="7" spans="1:5" ht="15" customHeight="1">
      <c r="A7" s="5"/>
      <c r="B7" s="15" t="s">
        <v>2</v>
      </c>
      <c r="C7" s="25">
        <v>0</v>
      </c>
      <c r="D7" s="26">
        <v>13</v>
      </c>
      <c r="E7" s="28" t="s">
        <v>51</v>
      </c>
    </row>
    <row r="8" spans="1:5" ht="15" customHeight="1">
      <c r="A8" s="5"/>
      <c r="B8" s="15" t="s">
        <v>3</v>
      </c>
      <c r="C8" s="25">
        <v>20</v>
      </c>
      <c r="D8" s="26">
        <v>1129</v>
      </c>
      <c r="E8" s="27">
        <f t="shared" si="0"/>
        <v>56450</v>
      </c>
    </row>
    <row r="9" spans="1:5" ht="15" customHeight="1">
      <c r="A9" s="5"/>
      <c r="B9" s="15" t="s">
        <v>4</v>
      </c>
      <c r="C9" s="25">
        <v>4590</v>
      </c>
      <c r="D9" s="26">
        <v>16824</v>
      </c>
      <c r="E9" s="27">
        <f t="shared" si="0"/>
        <v>3665.359477124183</v>
      </c>
    </row>
    <row r="10" spans="1:5" ht="15" customHeight="1">
      <c r="A10" s="5"/>
      <c r="B10" s="15" t="s">
        <v>5</v>
      </c>
      <c r="C10" s="25">
        <v>6340</v>
      </c>
      <c r="D10" s="26">
        <v>68919</v>
      </c>
      <c r="E10" s="27">
        <f t="shared" si="0"/>
        <v>10870.5047318612</v>
      </c>
    </row>
    <row r="11" spans="1:5" ht="15" customHeight="1">
      <c r="A11" s="5"/>
      <c r="B11" s="15" t="s">
        <v>6</v>
      </c>
      <c r="C11" s="25">
        <v>30</v>
      </c>
      <c r="D11" s="26">
        <v>3863</v>
      </c>
      <c r="E11" s="27">
        <f t="shared" si="0"/>
        <v>128766.66666666667</v>
      </c>
    </row>
    <row r="12" spans="1:5" ht="15" customHeight="1">
      <c r="A12" s="5"/>
      <c r="B12" s="15" t="s">
        <v>42</v>
      </c>
      <c r="C12" s="25">
        <v>230</v>
      </c>
      <c r="D12" s="26">
        <v>1946</v>
      </c>
      <c r="E12" s="27">
        <f t="shared" si="0"/>
        <v>8460.869565217392</v>
      </c>
    </row>
    <row r="13" spans="1:5" ht="15" customHeight="1">
      <c r="A13" s="5"/>
      <c r="B13" s="15" t="s">
        <v>43</v>
      </c>
      <c r="C13" s="25">
        <v>910</v>
      </c>
      <c r="D13" s="26">
        <v>31933</v>
      </c>
      <c r="E13" s="27">
        <f t="shared" si="0"/>
        <v>35091.20879120879</v>
      </c>
    </row>
    <row r="14" spans="1:5" ht="15" customHeight="1">
      <c r="A14" s="5"/>
      <c r="B14" s="15" t="s">
        <v>44</v>
      </c>
      <c r="C14" s="25">
        <v>5080</v>
      </c>
      <c r="D14" s="26">
        <v>16800</v>
      </c>
      <c r="E14" s="27">
        <f t="shared" si="0"/>
        <v>3307.0866141732286</v>
      </c>
    </row>
    <row r="15" spans="1:5" ht="15" customHeight="1">
      <c r="A15" s="5"/>
      <c r="B15" s="15" t="s">
        <v>7</v>
      </c>
      <c r="C15" s="25">
        <v>210</v>
      </c>
      <c r="D15" s="26">
        <v>9527</v>
      </c>
      <c r="E15" s="27">
        <f t="shared" si="0"/>
        <v>45366.666666666664</v>
      </c>
    </row>
    <row r="16" spans="1:5" ht="15" customHeight="1">
      <c r="A16" s="5"/>
      <c r="B16" s="15" t="s">
        <v>8</v>
      </c>
      <c r="C16" s="25">
        <v>3060</v>
      </c>
      <c r="D16" s="26">
        <v>28174</v>
      </c>
      <c r="E16" s="27">
        <f t="shared" si="0"/>
        <v>9207.18954248366</v>
      </c>
    </row>
    <row r="17" spans="1:5" ht="15" customHeight="1">
      <c r="A17" s="5"/>
      <c r="B17" s="15" t="s">
        <v>46</v>
      </c>
      <c r="C17" s="25">
        <v>560</v>
      </c>
      <c r="D17" s="26">
        <v>942</v>
      </c>
      <c r="E17" s="27">
        <f t="shared" si="0"/>
        <v>1682.142857142857</v>
      </c>
    </row>
    <row r="18" spans="1:5" ht="15" customHeight="1">
      <c r="A18" s="5"/>
      <c r="B18" s="15" t="s">
        <v>47</v>
      </c>
      <c r="C18" s="25">
        <v>970</v>
      </c>
      <c r="D18" s="26">
        <v>4284</v>
      </c>
      <c r="E18" s="27">
        <f t="shared" si="0"/>
        <v>4416.494845360825</v>
      </c>
    </row>
    <row r="19" spans="1:5" ht="15" customHeight="1">
      <c r="A19" s="5"/>
      <c r="B19" s="15" t="s">
        <v>45</v>
      </c>
      <c r="C19" s="25">
        <v>680</v>
      </c>
      <c r="D19" s="26">
        <v>72861</v>
      </c>
      <c r="E19" s="27">
        <f t="shared" si="0"/>
        <v>107148.5294117647</v>
      </c>
    </row>
    <row r="20" spans="1:5" ht="15" customHeight="1">
      <c r="A20" s="5"/>
      <c r="B20" s="15" t="s">
        <v>48</v>
      </c>
      <c r="C20" s="25">
        <v>130</v>
      </c>
      <c r="D20" s="26">
        <v>3010</v>
      </c>
      <c r="E20" s="27">
        <f t="shared" si="0"/>
        <v>23153.846153846152</v>
      </c>
    </row>
    <row r="21" spans="1:5" ht="15" customHeight="1" thickBot="1">
      <c r="A21" s="5"/>
      <c r="B21" s="15" t="s">
        <v>9</v>
      </c>
      <c r="C21" s="29">
        <v>6150</v>
      </c>
      <c r="D21" s="30">
        <v>96521</v>
      </c>
      <c r="E21" s="31">
        <f t="shared" si="0"/>
        <v>15694.471544715447</v>
      </c>
    </row>
    <row r="22" spans="1:5" ht="17.25" customHeight="1" thickBot="1">
      <c r="A22" s="53" t="s">
        <v>10</v>
      </c>
      <c r="B22" s="54"/>
      <c r="C22" s="32">
        <f>SUM(C23:C28)</f>
        <v>23090</v>
      </c>
      <c r="D22" s="33">
        <f>SUM(D23:D28)</f>
        <v>190330</v>
      </c>
      <c r="E22" s="34">
        <f aca="true" t="shared" si="1" ref="E22:E28">D22*1000/C22</f>
        <v>8242.962321351235</v>
      </c>
    </row>
    <row r="23" spans="1:5" ht="15" customHeight="1">
      <c r="A23" s="5"/>
      <c r="B23" s="14" t="s">
        <v>11</v>
      </c>
      <c r="C23" s="25">
        <v>5950</v>
      </c>
      <c r="D23" s="35">
        <v>6028</v>
      </c>
      <c r="E23" s="27">
        <f t="shared" si="1"/>
        <v>1013.109243697479</v>
      </c>
    </row>
    <row r="24" spans="1:5" ht="15" customHeight="1">
      <c r="A24" s="5"/>
      <c r="B24" s="15" t="s">
        <v>12</v>
      </c>
      <c r="C24" s="25">
        <v>10100</v>
      </c>
      <c r="D24" s="35">
        <v>27148</v>
      </c>
      <c r="E24" s="27">
        <f t="shared" si="1"/>
        <v>2687.920792079208</v>
      </c>
    </row>
    <row r="25" spans="1:5" ht="15" customHeight="1">
      <c r="A25" s="5"/>
      <c r="B25" s="15" t="s">
        <v>13</v>
      </c>
      <c r="C25" s="25">
        <v>2070</v>
      </c>
      <c r="D25" s="35">
        <v>13440</v>
      </c>
      <c r="E25" s="27">
        <f t="shared" si="1"/>
        <v>6492.753623188406</v>
      </c>
    </row>
    <row r="26" spans="1:5" ht="15" customHeight="1">
      <c r="A26" s="5"/>
      <c r="B26" s="15" t="s">
        <v>14</v>
      </c>
      <c r="C26" s="25">
        <v>2120</v>
      </c>
      <c r="D26" s="35">
        <v>23928</v>
      </c>
      <c r="E26" s="27">
        <f t="shared" si="1"/>
        <v>11286.792452830188</v>
      </c>
    </row>
    <row r="27" spans="1:5" ht="15" customHeight="1">
      <c r="A27" s="5"/>
      <c r="B27" s="15" t="s">
        <v>15</v>
      </c>
      <c r="C27" s="25">
        <v>1740</v>
      </c>
      <c r="D27" s="35">
        <v>30947</v>
      </c>
      <c r="E27" s="27">
        <f t="shared" si="1"/>
        <v>17785.632183908045</v>
      </c>
    </row>
    <row r="28" spans="1:5" ht="15" customHeight="1" thickBot="1">
      <c r="A28" s="6"/>
      <c r="B28" s="16" t="s">
        <v>16</v>
      </c>
      <c r="C28" s="29">
        <v>1110</v>
      </c>
      <c r="D28" s="36">
        <v>88839</v>
      </c>
      <c r="E28" s="31">
        <f t="shared" si="1"/>
        <v>80035.13513513513</v>
      </c>
    </row>
    <row r="29" ht="6" customHeight="1"/>
    <row r="30" ht="14.25">
      <c r="A30" s="13" t="s">
        <v>52</v>
      </c>
    </row>
    <row r="34" ht="13.5">
      <c r="D34" s="50" t="s">
        <v>53</v>
      </c>
    </row>
    <row r="35" spans="1:5" ht="17.25">
      <c r="A35" s="49" t="s">
        <v>50</v>
      </c>
      <c r="E35" s="48"/>
    </row>
    <row r="36" ht="9" customHeight="1" thickBot="1"/>
    <row r="37" spans="1:6" ht="29.25" thickBot="1">
      <c r="A37" s="37"/>
      <c r="B37" s="17"/>
      <c r="C37" s="10" t="s">
        <v>20</v>
      </c>
      <c r="D37" s="11" t="s">
        <v>21</v>
      </c>
      <c r="E37" s="12" t="s">
        <v>22</v>
      </c>
      <c r="F37" s="18"/>
    </row>
    <row r="38" spans="1:5" ht="15" thickBot="1">
      <c r="A38" s="51" t="s">
        <v>23</v>
      </c>
      <c r="B38" s="55"/>
      <c r="C38" s="38"/>
      <c r="D38" s="35"/>
      <c r="E38" s="39"/>
    </row>
    <row r="39" spans="1:5" ht="15" customHeight="1">
      <c r="A39" s="40"/>
      <c r="B39" s="14" t="s">
        <v>24</v>
      </c>
      <c r="C39" s="38">
        <v>686000</v>
      </c>
      <c r="D39" s="35">
        <v>163000</v>
      </c>
      <c r="E39" s="39">
        <f>ROUND(D39/C39*100,1)</f>
        <v>23.8</v>
      </c>
    </row>
    <row r="40" spans="1:5" ht="15" customHeight="1">
      <c r="A40" s="40"/>
      <c r="B40" s="15" t="s">
        <v>25</v>
      </c>
      <c r="C40" s="38">
        <v>761000</v>
      </c>
      <c r="D40" s="35">
        <v>440000</v>
      </c>
      <c r="E40" s="39">
        <f aca="true" t="shared" si="2" ref="E40:E49">ROUND(D40/C40*100,1)</f>
        <v>57.8</v>
      </c>
    </row>
    <row r="41" spans="1:5" ht="15" customHeight="1">
      <c r="A41" s="40"/>
      <c r="B41" s="15" t="s">
        <v>26</v>
      </c>
      <c r="C41" s="38">
        <v>581000</v>
      </c>
      <c r="D41" s="35">
        <v>341000</v>
      </c>
      <c r="E41" s="39">
        <f t="shared" si="2"/>
        <v>58.7</v>
      </c>
    </row>
    <row r="42" spans="1:5" ht="15" customHeight="1">
      <c r="A42" s="40"/>
      <c r="B42" s="15" t="s">
        <v>27</v>
      </c>
      <c r="C42" s="38">
        <v>476000</v>
      </c>
      <c r="D42" s="35">
        <v>311000</v>
      </c>
      <c r="E42" s="39">
        <f t="shared" si="2"/>
        <v>65.3</v>
      </c>
    </row>
    <row r="43" spans="1:5" ht="15" customHeight="1" thickBot="1">
      <c r="A43" s="41"/>
      <c r="B43" s="16" t="s">
        <v>28</v>
      </c>
      <c r="C43" s="42">
        <v>226000</v>
      </c>
      <c r="D43" s="36">
        <v>174000</v>
      </c>
      <c r="E43" s="43">
        <f t="shared" si="2"/>
        <v>77</v>
      </c>
    </row>
    <row r="44" spans="1:5" ht="15" thickBot="1">
      <c r="A44" s="51" t="s">
        <v>29</v>
      </c>
      <c r="B44" s="52"/>
      <c r="C44" s="38"/>
      <c r="D44" s="35"/>
      <c r="E44" s="39"/>
    </row>
    <row r="45" spans="1:5" ht="15" customHeight="1">
      <c r="A45" s="40"/>
      <c r="B45" s="14" t="s">
        <v>30</v>
      </c>
      <c r="C45" s="44">
        <v>193000</v>
      </c>
      <c r="D45" s="45">
        <v>11000</v>
      </c>
      <c r="E45" s="39">
        <f t="shared" si="2"/>
        <v>5.7</v>
      </c>
    </row>
    <row r="46" spans="1:5" ht="15" customHeight="1">
      <c r="A46" s="40"/>
      <c r="B46" s="15" t="s">
        <v>31</v>
      </c>
      <c r="C46" s="44">
        <v>440000</v>
      </c>
      <c r="D46" s="45">
        <v>150000</v>
      </c>
      <c r="E46" s="39">
        <f t="shared" si="2"/>
        <v>34.1</v>
      </c>
    </row>
    <row r="47" spans="1:5" ht="15" customHeight="1">
      <c r="A47" s="40"/>
      <c r="B47" s="15" t="s">
        <v>32</v>
      </c>
      <c r="C47" s="44">
        <v>442000</v>
      </c>
      <c r="D47" s="45">
        <v>229000</v>
      </c>
      <c r="E47" s="39">
        <f t="shared" si="2"/>
        <v>51.8</v>
      </c>
    </row>
    <row r="48" spans="1:5" ht="15" customHeight="1">
      <c r="A48" s="40"/>
      <c r="B48" s="15" t="s">
        <v>33</v>
      </c>
      <c r="C48" s="44">
        <v>527000</v>
      </c>
      <c r="D48" s="45">
        <v>333000</v>
      </c>
      <c r="E48" s="39">
        <f t="shared" si="2"/>
        <v>63.2</v>
      </c>
    </row>
    <row r="49" spans="1:5" ht="15" customHeight="1" thickBot="1">
      <c r="A49" s="41"/>
      <c r="B49" s="16" t="s">
        <v>34</v>
      </c>
      <c r="C49" s="46">
        <v>977000</v>
      </c>
      <c r="D49" s="47">
        <v>698000</v>
      </c>
      <c r="E49" s="43">
        <f t="shared" si="2"/>
        <v>71.4</v>
      </c>
    </row>
    <row r="50" spans="1:5" ht="15" thickBot="1">
      <c r="A50" s="51" t="s">
        <v>35</v>
      </c>
      <c r="B50" s="52"/>
      <c r="C50" s="38"/>
      <c r="D50" s="35"/>
      <c r="E50" s="39"/>
    </row>
    <row r="51" spans="1:5" ht="15" customHeight="1">
      <c r="A51" s="40"/>
      <c r="B51" s="14" t="s">
        <v>36</v>
      </c>
      <c r="C51" s="38">
        <v>690000</v>
      </c>
      <c r="D51" s="35">
        <v>306000</v>
      </c>
      <c r="E51" s="39">
        <f>ROUND(D51/C51*100,1)</f>
        <v>44.3</v>
      </c>
    </row>
    <row r="52" spans="1:5" ht="15" customHeight="1">
      <c r="A52" s="40"/>
      <c r="B52" s="15" t="s">
        <v>37</v>
      </c>
      <c r="C52" s="38">
        <v>745000</v>
      </c>
      <c r="D52" s="35">
        <v>369000</v>
      </c>
      <c r="E52" s="39">
        <f>ROUND(D52/C52*100,1)</f>
        <v>49.5</v>
      </c>
    </row>
    <row r="53" spans="1:5" ht="15" customHeight="1">
      <c r="A53" s="40"/>
      <c r="B53" s="15" t="s">
        <v>38</v>
      </c>
      <c r="C53" s="38">
        <v>502000</v>
      </c>
      <c r="D53" s="35">
        <v>290000</v>
      </c>
      <c r="E53" s="39">
        <f>ROUND(D53/C53*100,1)</f>
        <v>57.8</v>
      </c>
    </row>
    <row r="54" spans="1:5" ht="15" customHeight="1">
      <c r="A54" s="40"/>
      <c r="B54" s="15" t="s">
        <v>39</v>
      </c>
      <c r="C54" s="38">
        <v>416000</v>
      </c>
      <c r="D54" s="35">
        <v>283000</v>
      </c>
      <c r="E54" s="39">
        <f>ROUND(D54/C54*100,1)</f>
        <v>68</v>
      </c>
    </row>
    <row r="55" spans="1:5" ht="15" customHeight="1" thickBot="1">
      <c r="A55" s="41"/>
      <c r="B55" s="16" t="s">
        <v>40</v>
      </c>
      <c r="C55" s="42">
        <v>224000</v>
      </c>
      <c r="D55" s="36">
        <v>175000</v>
      </c>
      <c r="E55" s="43">
        <f>ROUND(D55/C55*100,1)</f>
        <v>78.1</v>
      </c>
    </row>
    <row r="56" ht="6" customHeight="1"/>
    <row r="57" ht="14.25">
      <c r="A57" s="13" t="s">
        <v>52</v>
      </c>
    </row>
  </sheetData>
  <sheetProtection/>
  <mergeCells count="5">
    <mergeCell ref="A50:B50"/>
    <mergeCell ref="A4:B4"/>
    <mergeCell ref="A22:B22"/>
    <mergeCell ref="A38:B38"/>
    <mergeCell ref="A44:B44"/>
  </mergeCells>
  <printOptions horizontalCentered="1"/>
  <pageMargins left="0.7874015748031497" right="0.7874015748031497" top="0.984251968503937" bottom="0.984251968503937" header="0.5118110236220472" footer="0.5118110236220472"/>
  <pageSetup firstPageNumber="92" useFirstPageNumber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40">
      <selection activeCell="A40" sqref="A1:IV16384"/>
    </sheetView>
  </sheetViews>
  <sheetFormatPr defaultColWidth="8.796875" defaultRowHeight="14.25"/>
  <cols>
    <col min="1" max="1" width="5" style="21" customWidth="1"/>
    <col min="2" max="2" width="34.59765625" style="21" customWidth="1"/>
    <col min="3" max="3" width="12.59765625" style="21" customWidth="1"/>
    <col min="4" max="4" width="14.69921875" style="21" customWidth="1"/>
    <col min="5" max="5" width="14" style="21" customWidth="1"/>
    <col min="6" max="16384" width="9" style="21" customWidth="1"/>
  </cols>
  <sheetData>
    <row r="1" spans="1:4" ht="17.25">
      <c r="A1" s="49" t="s">
        <v>49</v>
      </c>
      <c r="B1" s="2"/>
      <c r="D1" s="48"/>
    </row>
    <row r="2" ht="9" customHeight="1" thickBot="1">
      <c r="B2" s="1"/>
    </row>
    <row r="3" spans="1:5" s="18" customFormat="1" ht="27.75" thickBot="1">
      <c r="A3" s="3"/>
      <c r="B3" s="4"/>
      <c r="C3" s="7" t="s">
        <v>41</v>
      </c>
      <c r="D3" s="8" t="s">
        <v>18</v>
      </c>
      <c r="E3" s="9" t="s">
        <v>19</v>
      </c>
    </row>
    <row r="4" spans="1:5" ht="17.25" customHeight="1" thickBot="1">
      <c r="A4" s="53" t="s">
        <v>17</v>
      </c>
      <c r="B4" s="54"/>
      <c r="C4" s="19">
        <v>30910</v>
      </c>
      <c r="D4" s="19">
        <v>384164</v>
      </c>
      <c r="E4" s="20">
        <f>+D4*1000/C4</f>
        <v>12428.469750889679</v>
      </c>
    </row>
    <row r="5" spans="1:5" ht="15" customHeight="1">
      <c r="A5" s="5"/>
      <c r="B5" s="14" t="s">
        <v>54</v>
      </c>
      <c r="C5" s="22">
        <v>100</v>
      </c>
      <c r="D5" s="23">
        <v>1206</v>
      </c>
      <c r="E5" s="24">
        <v>33430</v>
      </c>
    </row>
    <row r="6" spans="1:5" ht="15" customHeight="1">
      <c r="A6" s="5"/>
      <c r="B6" s="15" t="s">
        <v>2</v>
      </c>
      <c r="C6" s="25">
        <v>0</v>
      </c>
      <c r="D6" s="26">
        <v>1</v>
      </c>
      <c r="E6" s="28">
        <v>9304</v>
      </c>
    </row>
    <row r="7" spans="1:5" ht="15" customHeight="1">
      <c r="A7" s="5"/>
      <c r="B7" s="15" t="s">
        <v>55</v>
      </c>
      <c r="C7" s="25">
        <v>20</v>
      </c>
      <c r="D7" s="26">
        <v>2798</v>
      </c>
      <c r="E7" s="27">
        <v>170524</v>
      </c>
    </row>
    <row r="8" spans="1:5" ht="15" customHeight="1">
      <c r="A8" s="5"/>
      <c r="B8" s="15" t="s">
        <v>4</v>
      </c>
      <c r="C8" s="25">
        <v>4110</v>
      </c>
      <c r="D8" s="26">
        <v>7471</v>
      </c>
      <c r="E8" s="27">
        <v>2551</v>
      </c>
    </row>
    <row r="9" spans="1:5" ht="15" customHeight="1">
      <c r="A9" s="5"/>
      <c r="B9" s="15" t="s">
        <v>5</v>
      </c>
      <c r="C9" s="25">
        <v>6090</v>
      </c>
      <c r="D9" s="26">
        <v>58860</v>
      </c>
      <c r="E9" s="27">
        <v>12372</v>
      </c>
    </row>
    <row r="10" spans="1:5" ht="15" customHeight="1">
      <c r="A10" s="5"/>
      <c r="B10" s="15" t="s">
        <v>6</v>
      </c>
      <c r="C10" s="25">
        <v>30</v>
      </c>
      <c r="D10" s="26">
        <v>301</v>
      </c>
      <c r="E10" s="27">
        <v>118894</v>
      </c>
    </row>
    <row r="11" spans="1:5" ht="15" customHeight="1">
      <c r="A11" s="5"/>
      <c r="B11" s="15" t="s">
        <v>42</v>
      </c>
      <c r="C11" s="25">
        <v>270</v>
      </c>
      <c r="D11" s="26">
        <v>1020</v>
      </c>
      <c r="E11" s="27">
        <v>9060</v>
      </c>
    </row>
    <row r="12" spans="1:5" ht="15" customHeight="1">
      <c r="A12" s="5"/>
      <c r="B12" s="15" t="s">
        <v>56</v>
      </c>
      <c r="C12" s="25">
        <v>1470</v>
      </c>
      <c r="D12" s="26">
        <v>14959</v>
      </c>
      <c r="E12" s="27">
        <v>28142</v>
      </c>
    </row>
    <row r="13" spans="1:5" ht="15" customHeight="1">
      <c r="A13" s="5"/>
      <c r="B13" s="15" t="s">
        <v>44</v>
      </c>
      <c r="C13" s="25">
        <v>4880</v>
      </c>
      <c r="D13" s="26">
        <v>14494</v>
      </c>
      <c r="E13" s="27">
        <v>3323</v>
      </c>
    </row>
    <row r="14" spans="1:5" ht="15" customHeight="1">
      <c r="A14" s="5"/>
      <c r="B14" s="15" t="s">
        <v>7</v>
      </c>
      <c r="C14" s="25">
        <v>250</v>
      </c>
      <c r="D14" s="26">
        <v>1557</v>
      </c>
      <c r="E14" s="27">
        <v>6726</v>
      </c>
    </row>
    <row r="15" spans="1:5" ht="15" customHeight="1">
      <c r="A15" s="5"/>
      <c r="B15" s="15" t="s">
        <v>57</v>
      </c>
      <c r="C15" s="25">
        <v>4220</v>
      </c>
      <c r="D15" s="26">
        <v>17087</v>
      </c>
      <c r="E15" s="27">
        <v>7302</v>
      </c>
    </row>
    <row r="16" spans="1:5" ht="15" customHeight="1">
      <c r="A16" s="5"/>
      <c r="B16" s="15" t="s">
        <v>58</v>
      </c>
      <c r="C16" s="25">
        <v>630</v>
      </c>
      <c r="D16" s="26">
        <v>2039</v>
      </c>
      <c r="E16" s="27">
        <v>5691</v>
      </c>
    </row>
    <row r="17" spans="1:5" ht="15" customHeight="1">
      <c r="A17" s="5"/>
      <c r="B17" s="15" t="s">
        <v>59</v>
      </c>
      <c r="C17" s="25">
        <v>740</v>
      </c>
      <c r="D17" s="26">
        <v>1325</v>
      </c>
      <c r="E17" s="27">
        <v>2012</v>
      </c>
    </row>
    <row r="18" spans="1:5" ht="15" customHeight="1">
      <c r="A18" s="5"/>
      <c r="B18" s="15" t="s">
        <v>60</v>
      </c>
      <c r="C18" s="25">
        <v>810</v>
      </c>
      <c r="D18" s="26">
        <v>24003</v>
      </c>
      <c r="E18" s="27">
        <v>33911</v>
      </c>
    </row>
    <row r="19" spans="1:5" ht="15" customHeight="1">
      <c r="A19" s="5"/>
      <c r="B19" s="15" t="s">
        <v>45</v>
      </c>
      <c r="C19" s="25">
        <v>770</v>
      </c>
      <c r="D19" s="26">
        <v>14549</v>
      </c>
      <c r="E19" s="27">
        <v>98390</v>
      </c>
    </row>
    <row r="20" spans="1:5" ht="15" customHeight="1">
      <c r="A20" s="5"/>
      <c r="B20" s="15" t="s">
        <v>47</v>
      </c>
      <c r="C20" s="25">
        <v>1340</v>
      </c>
      <c r="D20" s="26">
        <v>5908</v>
      </c>
      <c r="E20" s="27">
        <v>4695</v>
      </c>
    </row>
    <row r="21" spans="1:5" ht="15" customHeight="1">
      <c r="A21" s="5"/>
      <c r="B21" s="15" t="s">
        <v>48</v>
      </c>
      <c r="C21" s="25">
        <v>60</v>
      </c>
      <c r="D21" s="26">
        <v>2059</v>
      </c>
      <c r="E21" s="27">
        <v>38400</v>
      </c>
    </row>
    <row r="22" spans="1:5" ht="15" customHeight="1" thickBot="1">
      <c r="A22" s="5"/>
      <c r="B22" s="15" t="s">
        <v>9</v>
      </c>
      <c r="C22" s="29">
        <v>5110</v>
      </c>
      <c r="D22" s="30">
        <v>42494</v>
      </c>
      <c r="E22" s="31">
        <v>15221</v>
      </c>
    </row>
    <row r="23" spans="1:5" ht="17.25" customHeight="1" thickBot="1">
      <c r="A23" s="53" t="s">
        <v>10</v>
      </c>
      <c r="B23" s="54"/>
      <c r="C23" s="32">
        <v>24780</v>
      </c>
      <c r="D23" s="33">
        <v>196159</v>
      </c>
      <c r="E23" s="34">
        <v>7915</v>
      </c>
    </row>
    <row r="24" spans="1:5" ht="15" customHeight="1">
      <c r="A24" s="5"/>
      <c r="B24" s="14" t="s">
        <v>11</v>
      </c>
      <c r="C24" s="25">
        <v>6530</v>
      </c>
      <c r="D24" s="35">
        <v>6303</v>
      </c>
      <c r="E24" s="27">
        <v>3671</v>
      </c>
    </row>
    <row r="25" spans="1:5" ht="15" customHeight="1">
      <c r="A25" s="5"/>
      <c r="B25" s="15" t="s">
        <v>12</v>
      </c>
      <c r="C25" s="25">
        <v>11080</v>
      </c>
      <c r="D25" s="35">
        <v>29148</v>
      </c>
      <c r="E25" s="27">
        <v>2632</v>
      </c>
    </row>
    <row r="26" spans="1:5" ht="15" customHeight="1">
      <c r="A26" s="5"/>
      <c r="B26" s="15" t="s">
        <v>13</v>
      </c>
      <c r="C26" s="25">
        <v>2100</v>
      </c>
      <c r="D26" s="35">
        <v>14079</v>
      </c>
      <c r="E26" s="27">
        <v>6690</v>
      </c>
    </row>
    <row r="27" spans="1:5" ht="15" customHeight="1">
      <c r="A27" s="5"/>
      <c r="B27" s="15" t="s">
        <v>14</v>
      </c>
      <c r="C27" s="25">
        <v>2310</v>
      </c>
      <c r="D27" s="35">
        <v>30434</v>
      </c>
      <c r="E27" s="27">
        <v>13184</v>
      </c>
    </row>
    <row r="28" spans="1:5" ht="15" customHeight="1">
      <c r="A28" s="5"/>
      <c r="B28" s="15" t="s">
        <v>15</v>
      </c>
      <c r="C28" s="25">
        <v>1580</v>
      </c>
      <c r="D28" s="35">
        <v>31437</v>
      </c>
      <c r="E28" s="27">
        <v>92522</v>
      </c>
    </row>
    <row r="29" spans="1:5" ht="15" customHeight="1" thickBot="1">
      <c r="A29" s="6"/>
      <c r="B29" s="16" t="s">
        <v>16</v>
      </c>
      <c r="C29" s="29">
        <v>1140</v>
      </c>
      <c r="D29" s="36">
        <v>84751</v>
      </c>
      <c r="E29" s="31">
        <v>259444</v>
      </c>
    </row>
    <row r="30" ht="6" customHeight="1"/>
    <row r="31" ht="14.25">
      <c r="A31" s="13" t="s">
        <v>61</v>
      </c>
    </row>
    <row r="34" ht="13.5">
      <c r="D34" s="48"/>
    </row>
    <row r="35" spans="1:5" ht="17.25">
      <c r="A35" s="49" t="s">
        <v>50</v>
      </c>
      <c r="E35" s="48"/>
    </row>
    <row r="36" ht="9" customHeight="1" thickBot="1"/>
    <row r="37" spans="1:6" ht="29.25" thickBot="1">
      <c r="A37" s="37"/>
      <c r="B37" s="17"/>
      <c r="C37" s="10" t="s">
        <v>20</v>
      </c>
      <c r="D37" s="11" t="s">
        <v>21</v>
      </c>
      <c r="E37" s="12" t="s">
        <v>22</v>
      </c>
      <c r="F37" s="18"/>
    </row>
    <row r="38" spans="1:5" ht="15" customHeight="1" thickBot="1">
      <c r="A38" s="51" t="s">
        <v>23</v>
      </c>
      <c r="B38" s="55"/>
      <c r="C38" s="38"/>
      <c r="D38" s="35"/>
      <c r="E38" s="39"/>
    </row>
    <row r="39" spans="1:5" ht="15" customHeight="1">
      <c r="A39" s="40"/>
      <c r="B39" s="14" t="s">
        <v>24</v>
      </c>
      <c r="C39" s="38">
        <v>831000</v>
      </c>
      <c r="D39" s="35">
        <f>205000+(55000-33000)</f>
        <v>227000</v>
      </c>
      <c r="E39" s="39">
        <f>ROUND(D39/C39*100,1)</f>
        <v>27.3</v>
      </c>
    </row>
    <row r="40" spans="1:5" ht="15" customHeight="1">
      <c r="A40" s="40"/>
      <c r="B40" s="15" t="s">
        <v>25</v>
      </c>
      <c r="C40" s="38">
        <v>848000</v>
      </c>
      <c r="D40" s="35">
        <f>507000+(112000-86000)</f>
        <v>533000</v>
      </c>
      <c r="E40" s="39">
        <f aca="true" t="shared" si="0" ref="E40:E49">ROUND(D40/C40*100,1)</f>
        <v>62.9</v>
      </c>
    </row>
    <row r="41" spans="1:5" ht="15" customHeight="1">
      <c r="A41" s="40"/>
      <c r="B41" s="15" t="s">
        <v>26</v>
      </c>
      <c r="C41" s="38">
        <v>586000</v>
      </c>
      <c r="D41" s="35">
        <f>375000+(76000-61000)</f>
        <v>390000</v>
      </c>
      <c r="E41" s="39">
        <f t="shared" si="0"/>
        <v>66.6</v>
      </c>
    </row>
    <row r="42" spans="1:5" ht="15" customHeight="1">
      <c r="A42" s="40"/>
      <c r="B42" s="15" t="s">
        <v>27</v>
      </c>
      <c r="C42" s="38">
        <v>435000</v>
      </c>
      <c r="D42" s="35">
        <f>302000+(51000-41000)</f>
        <v>312000</v>
      </c>
      <c r="E42" s="39">
        <f t="shared" si="0"/>
        <v>71.7</v>
      </c>
    </row>
    <row r="43" spans="1:5" ht="15" customHeight="1" thickBot="1">
      <c r="A43" s="41"/>
      <c r="B43" s="16" t="s">
        <v>28</v>
      </c>
      <c r="C43" s="42">
        <v>211000</v>
      </c>
      <c r="D43" s="36">
        <f>169000+(45000-41000)</f>
        <v>173000</v>
      </c>
      <c r="E43" s="43">
        <f t="shared" si="0"/>
        <v>82</v>
      </c>
    </row>
    <row r="44" spans="1:5" ht="15" customHeight="1" thickBot="1">
      <c r="A44" s="51" t="s">
        <v>29</v>
      </c>
      <c r="B44" s="55"/>
      <c r="C44" s="38"/>
      <c r="D44" s="35"/>
      <c r="E44" s="39"/>
    </row>
    <row r="45" spans="1:5" ht="15" customHeight="1">
      <c r="A45" s="40"/>
      <c r="B45" s="14" t="s">
        <v>30</v>
      </c>
      <c r="C45" s="44">
        <v>175000</v>
      </c>
      <c r="D45" s="45">
        <f>11000+(1000-0)</f>
        <v>12000</v>
      </c>
      <c r="E45" s="39">
        <f t="shared" si="0"/>
        <v>6.9</v>
      </c>
    </row>
    <row r="46" spans="1:5" ht="15" customHeight="1">
      <c r="A46" s="40"/>
      <c r="B46" s="15" t="s">
        <v>31</v>
      </c>
      <c r="C46" s="44">
        <v>354000</v>
      </c>
      <c r="D46" s="45">
        <f>133000+(15000-9000)</f>
        <v>139000</v>
      </c>
      <c r="E46" s="39">
        <f t="shared" si="0"/>
        <v>39.3</v>
      </c>
    </row>
    <row r="47" spans="1:5" ht="15" customHeight="1">
      <c r="A47" s="40"/>
      <c r="B47" s="15" t="s">
        <v>32</v>
      </c>
      <c r="C47" s="44">
        <v>486000</v>
      </c>
      <c r="D47" s="45">
        <f>266000+(34000-23000)</f>
        <v>277000</v>
      </c>
      <c r="E47" s="39">
        <f t="shared" si="0"/>
        <v>57</v>
      </c>
    </row>
    <row r="48" spans="1:5" ht="15" customHeight="1">
      <c r="A48" s="40"/>
      <c r="B48" s="15" t="s">
        <v>33</v>
      </c>
      <c r="C48" s="44">
        <v>464000</v>
      </c>
      <c r="D48" s="45">
        <f>297000+(67000-52000)</f>
        <v>312000</v>
      </c>
      <c r="E48" s="39">
        <f t="shared" si="0"/>
        <v>67.2</v>
      </c>
    </row>
    <row r="49" spans="1:5" ht="15" customHeight="1" thickBot="1">
      <c r="A49" s="41"/>
      <c r="B49" s="16" t="s">
        <v>34</v>
      </c>
      <c r="C49" s="46">
        <v>1181000</v>
      </c>
      <c r="D49" s="47">
        <f>841000+(216000-174000)</f>
        <v>883000</v>
      </c>
      <c r="E49" s="43">
        <f t="shared" si="0"/>
        <v>74.8</v>
      </c>
    </row>
    <row r="50" spans="1:5" ht="15" customHeight="1" thickBot="1">
      <c r="A50" s="51" t="s">
        <v>35</v>
      </c>
      <c r="B50" s="55"/>
      <c r="C50" s="38"/>
      <c r="D50" s="35"/>
      <c r="E50" s="39"/>
    </row>
    <row r="51" spans="1:5" ht="15" customHeight="1">
      <c r="A51" s="40"/>
      <c r="B51" s="14" t="s">
        <v>36</v>
      </c>
      <c r="C51" s="38">
        <v>872000</v>
      </c>
      <c r="D51" s="35">
        <f>404000+(85000-67000)</f>
        <v>422000</v>
      </c>
      <c r="E51" s="39">
        <f>ROUND(D51/C51*100,1)</f>
        <v>48.4</v>
      </c>
    </row>
    <row r="52" spans="1:5" ht="15" customHeight="1">
      <c r="A52" s="40"/>
      <c r="B52" s="15" t="s">
        <v>37</v>
      </c>
      <c r="C52" s="38">
        <v>780000</v>
      </c>
      <c r="D52" s="35">
        <f>435000+(84000-69000)</f>
        <v>450000</v>
      </c>
      <c r="E52" s="39">
        <f>ROUND(D52/C52*100,1)</f>
        <v>57.7</v>
      </c>
    </row>
    <row r="53" spans="1:5" ht="15" customHeight="1">
      <c r="A53" s="40"/>
      <c r="B53" s="15" t="s">
        <v>38</v>
      </c>
      <c r="C53" s="38">
        <v>477000</v>
      </c>
      <c r="D53" s="35">
        <f>313000+(64000-51000)</f>
        <v>326000</v>
      </c>
      <c r="E53" s="39">
        <f>ROUND(D53/C53*100,1)</f>
        <v>68.3</v>
      </c>
    </row>
    <row r="54" spans="1:5" ht="15" customHeight="1">
      <c r="A54" s="40"/>
      <c r="B54" s="15" t="s">
        <v>39</v>
      </c>
      <c r="C54" s="38">
        <v>349000</v>
      </c>
      <c r="D54" s="35">
        <f>252000+(54000-40000)</f>
        <v>266000</v>
      </c>
      <c r="E54" s="39">
        <f>ROUND(D54/C54*100,1)</f>
        <v>76.2</v>
      </c>
    </row>
    <row r="55" spans="1:5" ht="15" customHeight="1" thickBot="1">
      <c r="A55" s="41"/>
      <c r="B55" s="16" t="s">
        <v>40</v>
      </c>
      <c r="C55" s="42">
        <v>194000</v>
      </c>
      <c r="D55" s="36">
        <f>151000+(50000-35000)</f>
        <v>166000</v>
      </c>
      <c r="E55" s="43">
        <f>ROUND(D55/C55*100,1)</f>
        <v>85.6</v>
      </c>
    </row>
    <row r="56" ht="6" customHeight="1"/>
    <row r="57" ht="14.25">
      <c r="A57" s="13" t="s">
        <v>61</v>
      </c>
    </row>
  </sheetData>
  <sheetProtection/>
  <mergeCells count="5">
    <mergeCell ref="A4:B4"/>
    <mergeCell ref="A23:B23"/>
    <mergeCell ref="A38:B38"/>
    <mergeCell ref="A44:B44"/>
    <mergeCell ref="A50:B50"/>
  </mergeCells>
  <printOptions horizontalCentered="1"/>
  <pageMargins left="0.7874015748031497" right="0.7874015748031497" top="0.984251968503937" bottom="0.984251968503937" header="0.5118110236220472" footer="0.5118110236220472"/>
  <pageSetup firstPageNumber="92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国土調査推進協議会</dc:creator>
  <cp:keywords/>
  <dc:description/>
  <cp:lastModifiedBy>さいたま</cp:lastModifiedBy>
  <cp:lastPrinted>2012-06-13T06:54:54Z</cp:lastPrinted>
  <dcterms:created xsi:type="dcterms:W3CDTF">2002-02-15T04:47:10Z</dcterms:created>
  <dcterms:modified xsi:type="dcterms:W3CDTF">2017-09-20T04:09:01Z</dcterms:modified>
  <cp:category/>
  <cp:version/>
  <cp:contentType/>
  <cp:contentStatus/>
</cp:coreProperties>
</file>