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資料編１－２２" sheetId="1" r:id="rId1"/>
  </sheets>
  <definedNames>
    <definedName name="_xlnm.Print_Area" localSheetId="0">'資料編１－２２'!$A$1:$H$100</definedName>
  </definedNames>
  <calcPr fullCalcOnLoad="1"/>
</workbook>
</file>

<file path=xl/sharedStrings.xml><?xml version="1.0" encoding="utf-8"?>
<sst xmlns="http://schemas.openxmlformats.org/spreadsheetml/2006/main" count="180" uniqueCount="148">
  <si>
    <t>都市計画区 域 名</t>
  </si>
  <si>
    <t>市町村名</t>
  </si>
  <si>
    <t>都市計画　　　区域</t>
  </si>
  <si>
    <t>市街化区域</t>
  </si>
  <si>
    <t>所沢</t>
  </si>
  <si>
    <t>所沢市</t>
  </si>
  <si>
    <t>飯能</t>
  </si>
  <si>
    <t>飯能市</t>
  </si>
  <si>
    <t>入間</t>
  </si>
  <si>
    <t>入間市</t>
  </si>
  <si>
    <t>朝霞</t>
  </si>
  <si>
    <t>朝霞市</t>
  </si>
  <si>
    <t>志木</t>
  </si>
  <si>
    <t>志木市</t>
  </si>
  <si>
    <t>新座</t>
  </si>
  <si>
    <t>新座市</t>
  </si>
  <si>
    <t>和光</t>
  </si>
  <si>
    <t>和光市</t>
  </si>
  <si>
    <t>川越</t>
  </si>
  <si>
    <t>川越市</t>
  </si>
  <si>
    <t>日高市</t>
  </si>
  <si>
    <t>川島町</t>
  </si>
  <si>
    <t>-</t>
  </si>
  <si>
    <t>計</t>
  </si>
  <si>
    <t>狭山</t>
  </si>
  <si>
    <t>狭山市</t>
  </si>
  <si>
    <t>富士見</t>
  </si>
  <si>
    <t>富士見市</t>
  </si>
  <si>
    <t>三芳町</t>
  </si>
  <si>
    <t>坂戸</t>
  </si>
  <si>
    <t>坂戸市</t>
  </si>
  <si>
    <t>鶴ヶ島市</t>
  </si>
  <si>
    <t>毛呂山</t>
  </si>
  <si>
    <t>毛呂山町</t>
  </si>
  <si>
    <t>・越生</t>
  </si>
  <si>
    <t>越生町</t>
  </si>
  <si>
    <t>鳩山町</t>
  </si>
  <si>
    <t>東松山</t>
  </si>
  <si>
    <t>東松山市</t>
  </si>
  <si>
    <t>嵐山町</t>
  </si>
  <si>
    <t>滑川町</t>
  </si>
  <si>
    <t>吉見町</t>
  </si>
  <si>
    <t>川口</t>
  </si>
  <si>
    <t>蕨</t>
  </si>
  <si>
    <t>蕨市</t>
  </si>
  <si>
    <t>戸田</t>
  </si>
  <si>
    <t>戸田市</t>
  </si>
  <si>
    <t>上尾</t>
  </si>
  <si>
    <t>上尾市</t>
  </si>
  <si>
    <t>伊奈町</t>
  </si>
  <si>
    <t>鴻巣</t>
  </si>
  <si>
    <t>鴻巣市</t>
  </si>
  <si>
    <t>桶川</t>
  </si>
  <si>
    <t>桶川市</t>
  </si>
  <si>
    <t>北本</t>
  </si>
  <si>
    <t>北本市</t>
  </si>
  <si>
    <t>行田</t>
  </si>
  <si>
    <t>越谷</t>
  </si>
  <si>
    <t>越谷市</t>
  </si>
  <si>
    <t>吉川市</t>
  </si>
  <si>
    <t>松伏町</t>
  </si>
  <si>
    <t>草加</t>
  </si>
  <si>
    <t>草加市</t>
  </si>
  <si>
    <t>八潮市</t>
  </si>
  <si>
    <t>三郷市</t>
  </si>
  <si>
    <t>春日部</t>
  </si>
  <si>
    <t>春日部市</t>
  </si>
  <si>
    <t>蓮田</t>
  </si>
  <si>
    <t>蓮田市</t>
  </si>
  <si>
    <t>幸手</t>
  </si>
  <si>
    <t>幸手市</t>
  </si>
  <si>
    <t>杉戸町</t>
  </si>
  <si>
    <t>宮代町</t>
  </si>
  <si>
    <t>羽生</t>
  </si>
  <si>
    <t>羽生市</t>
  </si>
  <si>
    <t>熊谷</t>
  </si>
  <si>
    <t>熊谷市</t>
  </si>
  <si>
    <t>深谷</t>
  </si>
  <si>
    <t>本庄</t>
  </si>
  <si>
    <t>本庄市</t>
  </si>
  <si>
    <t>小川</t>
  </si>
  <si>
    <t>小川町</t>
  </si>
  <si>
    <t>寄居</t>
  </si>
  <si>
    <t>秩父</t>
  </si>
  <si>
    <t>秩父市</t>
  </si>
  <si>
    <t>横瀬町</t>
  </si>
  <si>
    <t>皆野町</t>
  </si>
  <si>
    <t>児玉</t>
  </si>
  <si>
    <t>美里町</t>
  </si>
  <si>
    <t>神川町</t>
  </si>
  <si>
    <t>上里町</t>
  </si>
  <si>
    <t>小鹿野</t>
  </si>
  <si>
    <t>小鹿野町</t>
  </si>
  <si>
    <t>県土に占める割合</t>
  </si>
  <si>
    <t>さいたま市</t>
  </si>
  <si>
    <t>区域区分市町村計</t>
  </si>
  <si>
    <t>非区域区分市町村計</t>
  </si>
  <si>
    <t>ふじみ野市</t>
  </si>
  <si>
    <t>ときがわ町</t>
  </si>
  <si>
    <t>（ 　　　　〃　　　　  　　　826)</t>
  </si>
  <si>
    <t>（ 　　　　〃　　　　   　　　63)</t>
  </si>
  <si>
    <t>（ 　　　　〃　　　　  　　　197)</t>
  </si>
  <si>
    <t>（ 　　　　〃　　　　  　　1,086)</t>
  </si>
  <si>
    <t>（ 　　　　〃　　　 　  　　　   0)</t>
  </si>
  <si>
    <t>（ 　　　　〃　　　　  　　　359)</t>
  </si>
  <si>
    <t>（ 　　　　〃　　 　　  　　　 33)</t>
  </si>
  <si>
    <t>（ 　　　　〃　　　　  　　　373)</t>
  </si>
  <si>
    <t>（ 　　　　〃　　　　  　　　   0)</t>
  </si>
  <si>
    <t>（ 　　　〃 　　　　  　　　0)</t>
  </si>
  <si>
    <r>
      <t xml:space="preserve">本庄市
</t>
    </r>
    <r>
      <rPr>
        <b/>
        <sz val="8"/>
        <rFont val="ＭＳ Ｐゴシック"/>
        <family val="3"/>
      </rPr>
      <t>（旧児玉町）</t>
    </r>
  </si>
  <si>
    <r>
      <t>深谷市</t>
    </r>
    <r>
      <rPr>
        <b/>
        <sz val="8"/>
        <rFont val="ＭＳ Ｐゴシック"/>
        <family val="3"/>
      </rPr>
      <t xml:space="preserve">
（旧花園町）</t>
    </r>
  </si>
  <si>
    <t>白岡市</t>
  </si>
  <si>
    <t>　 注1）ＤＩＤとは、国勢調査により求められる「人口集中地区」である。これは、人口密度の高い調査区域</t>
  </si>
  <si>
    <r>
      <t xml:space="preserve">川口市
</t>
    </r>
    <r>
      <rPr>
        <b/>
        <sz val="8"/>
        <rFont val="ＭＳ Ｐゴシック"/>
        <family val="3"/>
      </rPr>
      <t>（旧川口市）
（旧鳩ヶ谷市）</t>
    </r>
  </si>
  <si>
    <r>
      <t xml:space="preserve">久喜市
</t>
    </r>
    <r>
      <rPr>
        <b/>
        <sz val="8"/>
        <rFont val="ＭＳ Ｐゴシック"/>
        <family val="3"/>
      </rPr>
      <t>（旧久喜市）
（旧菖蒲町）
（旧栗橋町）
（旧鷲宮町）</t>
    </r>
  </si>
  <si>
    <r>
      <t>加須市</t>
    </r>
    <r>
      <rPr>
        <b/>
        <sz val="8"/>
        <rFont val="ＭＳ Ｐゴシック"/>
        <family val="3"/>
      </rPr>
      <t xml:space="preserve">
（旧加須市）
（旧騎西町）
（旧大利根町）</t>
    </r>
  </si>
  <si>
    <t>　　   （約4,000人／k㎡以上）が互いに隣接して、5,000人以上になる地区をいう。</t>
  </si>
  <si>
    <t xml:space="preserve">   注1）市町村面積については、平成２２年度埼玉県都市計画基礎調査による。</t>
  </si>
  <si>
    <t>市街化調整　　　区域</t>
  </si>
  <si>
    <t>面積　　　　　　　　（k㎡)</t>
  </si>
  <si>
    <t>人口　　　　　　　　　　　(人）</t>
  </si>
  <si>
    <t>人口密度　　　　　　　　（人/k㎡）</t>
  </si>
  <si>
    <t>さいたま</t>
  </si>
  <si>
    <t>行田市</t>
  </si>
  <si>
    <t>久喜</t>
  </si>
  <si>
    <t>面積
（k㎡)</t>
  </si>
  <si>
    <t>人口
(人）</t>
  </si>
  <si>
    <t>加須</t>
  </si>
  <si>
    <r>
      <t xml:space="preserve">深谷市
</t>
    </r>
    <r>
      <rPr>
        <b/>
        <sz val="8"/>
        <rFont val="ＭＳ Ｐゴシック"/>
        <family val="3"/>
      </rPr>
      <t>（旧深谷市）
（旧川本町）
（旧岡部町）</t>
    </r>
  </si>
  <si>
    <t>寄居町</t>
  </si>
  <si>
    <t>（ 　　　　〃　　　　  　　　540)</t>
  </si>
  <si>
    <t>（ 　　　　〃　　　　  　 　 764)</t>
  </si>
  <si>
    <t>ときがわ</t>
  </si>
  <si>
    <t>北川辺</t>
  </si>
  <si>
    <r>
      <t>加須市</t>
    </r>
    <r>
      <rPr>
        <b/>
        <sz val="8"/>
        <rFont val="ＭＳ Ｐゴシック"/>
        <family val="3"/>
      </rPr>
      <t xml:space="preserve">
（旧北川辺町）</t>
    </r>
  </si>
  <si>
    <t>合計（40市21町）</t>
  </si>
  <si>
    <r>
      <t xml:space="preserve">（参考：用途地域の指定  </t>
    </r>
    <r>
      <rPr>
        <sz val="11"/>
        <rFont val="ＭＳ Ｐゴシック"/>
        <family val="3"/>
      </rPr>
      <t>183)</t>
    </r>
  </si>
  <si>
    <r>
      <t>（ 　　　　〃　　　　  　　　</t>
    </r>
    <r>
      <rPr>
        <sz val="11"/>
        <rFont val="ＭＳ Ｐゴシック"/>
        <family val="3"/>
      </rPr>
      <t>723)</t>
    </r>
  </si>
  <si>
    <t>１－22　市町村別都市計画区域の指定状況及び人口集中地区（ＤＩＤ）面積</t>
  </si>
  <si>
    <t>　　　　　　　面　　積（ha） 　　R4.3.31</t>
  </si>
  <si>
    <t>　　　　　　　面　　積（ha） 　R4.3.31</t>
  </si>
  <si>
    <t>（　　　　〃　　　  　　2,574)</t>
  </si>
  <si>
    <t>　 注2）計と各市町村の合計が一致しないところは、端数処理の関係による。</t>
  </si>
  <si>
    <t>－</t>
  </si>
  <si>
    <t>－</t>
  </si>
  <si>
    <t>Ｄ Ｉ Ｄ  R2.10.1</t>
  </si>
  <si>
    <r>
      <t>資料：都市計画区域等面積（都市計画課）、ＤＩＤ（</t>
    </r>
    <r>
      <rPr>
        <sz val="11"/>
        <rFont val="ＭＳ Ｐゴシック"/>
        <family val="3"/>
      </rPr>
      <t>令和２年国勢調査結果、統計課）</t>
    </r>
  </si>
  <si>
    <r>
      <t>資料：「都市計画区域」面積については、都市計画課</t>
    </r>
    <r>
      <rPr>
        <sz val="11"/>
        <rFont val="ＭＳ Ｐゴシック"/>
        <family val="3"/>
      </rPr>
      <t>（令和4年3月31日現在）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</si>
</sst>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 "/>
    <numFmt numFmtId="183" formatCode="0_ "/>
    <numFmt numFmtId="184" formatCode="0.0_);[Red]\(0.0\)"/>
    <numFmt numFmtId="185" formatCode="0.0%"/>
    <numFmt numFmtId="186" formatCode="#,##0.0_ "/>
    <numFmt numFmtId="187" formatCode="#,##0_);[Red]\(#,##0\)"/>
    <numFmt numFmtId="188" formatCode="\(#,##0\)_ ;[Red]\(\-#,##0\)\ "/>
    <numFmt numFmtId="189" formatCode="#,##0.00;&quot;△ &quot;#,##0.00"/>
    <numFmt numFmtId="190" formatCode="#,##0.0;&quot;△ &quot;#,##0.0"/>
    <numFmt numFmtId="191" formatCode="0.00_);[Red]\(0.00\)"/>
    <numFmt numFmtId="192" formatCode="#,##0.0;[Red]\-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trike/>
      <sz val="11"/>
      <name val="ＭＳ Ｐゴシック"/>
      <family val="3"/>
    </font>
    <font>
      <strike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dashed"/>
      <bottom style="dotted"/>
    </border>
    <border>
      <left style="thin"/>
      <right style="medium"/>
      <top style="thin"/>
      <bottom style="hair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ashed"/>
      <bottom style="dotted"/>
    </border>
    <border>
      <left style="thin"/>
      <right>
        <color indexed="63"/>
      </right>
      <top style="dashed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0" fillId="0" borderId="0" xfId="0" applyFont="1" applyAlignment="1">
      <alignment/>
    </xf>
    <xf numFmtId="187" fontId="0" fillId="0" borderId="0" xfId="0" applyNumberFormat="1" applyFont="1" applyFill="1" applyAlignment="1">
      <alignment vertical="center"/>
    </xf>
    <xf numFmtId="0" fontId="2" fillId="33" borderId="15" xfId="0" applyFont="1" applyFill="1" applyBorder="1" applyAlignment="1">
      <alignment horizontal="centerContinuous" vertical="center"/>
    </xf>
    <xf numFmtId="0" fontId="2" fillId="33" borderId="16" xfId="0" applyFont="1" applyFill="1" applyBorder="1" applyAlignment="1">
      <alignment horizontal="distributed" vertical="center" wrapText="1"/>
    </xf>
    <xf numFmtId="0" fontId="2" fillId="33" borderId="17" xfId="0" applyFont="1" applyFill="1" applyBorder="1" applyAlignment="1">
      <alignment horizontal="distributed" vertical="center" wrapText="1"/>
    </xf>
    <xf numFmtId="0" fontId="2" fillId="33" borderId="18" xfId="0" applyFont="1" applyFill="1" applyBorder="1" applyAlignment="1">
      <alignment horizontal="distributed" vertical="center" wrapText="1"/>
    </xf>
    <xf numFmtId="0" fontId="2" fillId="33" borderId="19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 wrapText="1"/>
    </xf>
    <xf numFmtId="0" fontId="2" fillId="33" borderId="22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 wrapText="1"/>
    </xf>
    <xf numFmtId="0" fontId="2" fillId="33" borderId="23" xfId="0" applyFont="1" applyFill="1" applyBorder="1" applyAlignment="1">
      <alignment horizontal="distributed" vertical="center" wrapText="1"/>
    </xf>
    <xf numFmtId="187" fontId="0" fillId="0" borderId="0" xfId="0" applyNumberFormat="1" applyFont="1" applyFill="1" applyBorder="1" applyAlignment="1">
      <alignment vertical="center" shrinkToFit="1"/>
    </xf>
    <xf numFmtId="190" fontId="0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Continuous" vertical="center"/>
    </xf>
    <xf numFmtId="187" fontId="2" fillId="0" borderId="0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distributed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" fillId="33" borderId="2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33" borderId="26" xfId="0" applyFont="1" applyFill="1" applyBorder="1" applyAlignment="1">
      <alignment horizontal="distributed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horizontal="distributed" vertical="center"/>
    </xf>
    <xf numFmtId="0" fontId="2" fillId="33" borderId="29" xfId="0" applyFont="1" applyFill="1" applyBorder="1" applyAlignment="1">
      <alignment horizontal="distributed" vertical="center"/>
    </xf>
    <xf numFmtId="0" fontId="2" fillId="33" borderId="30" xfId="0" applyFont="1" applyFill="1" applyBorder="1" applyAlignment="1">
      <alignment horizontal="distributed" vertical="center"/>
    </xf>
    <xf numFmtId="0" fontId="2" fillId="33" borderId="31" xfId="0" applyFont="1" applyFill="1" applyBorder="1" applyAlignment="1">
      <alignment horizontal="distributed" vertical="center"/>
    </xf>
    <xf numFmtId="0" fontId="2" fillId="33" borderId="26" xfId="0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 horizontal="center" vertical="center" shrinkToFit="1"/>
    </xf>
    <xf numFmtId="0" fontId="2" fillId="33" borderId="32" xfId="0" applyFont="1" applyFill="1" applyBorder="1" applyAlignment="1">
      <alignment vertical="center"/>
    </xf>
    <xf numFmtId="0" fontId="2" fillId="33" borderId="26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33" xfId="0" applyFont="1" applyFill="1" applyBorder="1" applyAlignment="1">
      <alignment horizontal="distributed" vertical="center"/>
    </xf>
    <xf numFmtId="0" fontId="2" fillId="33" borderId="32" xfId="0" applyFont="1" applyFill="1" applyBorder="1" applyAlignment="1">
      <alignment horizontal="distributed" vertical="center"/>
    </xf>
    <xf numFmtId="0" fontId="2" fillId="33" borderId="34" xfId="0" applyFont="1" applyFill="1" applyBorder="1" applyAlignment="1">
      <alignment horizontal="distributed" vertical="center"/>
    </xf>
    <xf numFmtId="0" fontId="2" fillId="33" borderId="35" xfId="0" applyFont="1" applyFill="1" applyBorder="1" applyAlignment="1">
      <alignment horizontal="distributed" vertical="center"/>
    </xf>
    <xf numFmtId="190" fontId="0" fillId="0" borderId="0" xfId="0" applyNumberFormat="1" applyFont="1" applyFill="1" applyBorder="1" applyAlignment="1">
      <alignment horizontal="right" vertical="center" shrinkToFit="1"/>
    </xf>
    <xf numFmtId="0" fontId="2" fillId="33" borderId="36" xfId="0" applyFont="1" applyFill="1" applyBorder="1" applyAlignment="1">
      <alignment horizontal="distributed" vertical="center"/>
    </xf>
    <xf numFmtId="0" fontId="2" fillId="33" borderId="16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  <xf numFmtId="0" fontId="2" fillId="33" borderId="37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33" borderId="38" xfId="0" applyFont="1" applyFill="1" applyBorder="1" applyAlignment="1">
      <alignment horizontal="centerContinuous" vertical="center"/>
    </xf>
    <xf numFmtId="0" fontId="2" fillId="33" borderId="39" xfId="0" applyFont="1" applyFill="1" applyBorder="1" applyAlignment="1">
      <alignment horizontal="centerContinuous" vertical="center"/>
    </xf>
    <xf numFmtId="187" fontId="0" fillId="0" borderId="0" xfId="0" applyNumberFormat="1" applyFont="1" applyFill="1" applyBorder="1" applyAlignment="1">
      <alignment vertical="center"/>
    </xf>
    <xf numFmtId="0" fontId="2" fillId="33" borderId="40" xfId="0" applyFont="1" applyFill="1" applyBorder="1" applyAlignment="1">
      <alignment horizontal="distributed" vertical="center"/>
    </xf>
    <xf numFmtId="190" fontId="0" fillId="0" borderId="0" xfId="48" applyNumberFormat="1" applyFont="1" applyFill="1" applyBorder="1" applyAlignment="1">
      <alignment horizontal="center" vertical="center" shrinkToFit="1"/>
    </xf>
    <xf numFmtId="190" fontId="0" fillId="0" borderId="0" xfId="48" applyNumberFormat="1" applyFont="1" applyFill="1" applyBorder="1" applyAlignment="1">
      <alignment vertical="center" shrinkToFit="1"/>
    </xf>
    <xf numFmtId="0" fontId="2" fillId="33" borderId="17" xfId="0" applyFont="1" applyFill="1" applyBorder="1" applyAlignment="1">
      <alignment horizontal="distributed" vertical="center"/>
    </xf>
    <xf numFmtId="0" fontId="2" fillId="33" borderId="30" xfId="0" applyFont="1" applyFill="1" applyBorder="1" applyAlignment="1">
      <alignment horizontal="distributed" vertical="center" wrapText="1"/>
    </xf>
    <xf numFmtId="0" fontId="2" fillId="33" borderId="41" xfId="0" applyFont="1" applyFill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33" borderId="42" xfId="0" applyFont="1" applyFill="1" applyBorder="1" applyAlignment="1">
      <alignment horizontal="centerContinuous" vertical="center"/>
    </xf>
    <xf numFmtId="187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89" fontId="0" fillId="0" borderId="0" xfId="0" applyNumberFormat="1" applyFont="1" applyFill="1" applyBorder="1" applyAlignment="1">
      <alignment vertical="center" shrinkToFit="1"/>
    </xf>
    <xf numFmtId="38" fontId="0" fillId="0" borderId="43" xfId="48" applyFont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45" xfId="48" applyFont="1" applyBorder="1" applyAlignment="1">
      <alignment horizontal="right" vertical="center"/>
    </xf>
    <xf numFmtId="38" fontId="0" fillId="0" borderId="46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45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49" xfId="48" applyFont="1" applyBorder="1" applyAlignment="1">
      <alignment vertical="center"/>
    </xf>
    <xf numFmtId="38" fontId="0" fillId="0" borderId="50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52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38" fontId="0" fillId="0" borderId="56" xfId="48" applyFont="1" applyBorder="1" applyAlignment="1">
      <alignment vertical="center"/>
    </xf>
    <xf numFmtId="38" fontId="0" fillId="0" borderId="57" xfId="48" applyFont="1" applyBorder="1" applyAlignment="1">
      <alignment vertical="center"/>
    </xf>
    <xf numFmtId="38" fontId="0" fillId="0" borderId="58" xfId="48" applyFont="1" applyBorder="1" applyAlignment="1">
      <alignment vertical="center"/>
    </xf>
    <xf numFmtId="38" fontId="0" fillId="0" borderId="59" xfId="48" applyFont="1" applyBorder="1" applyAlignment="1">
      <alignment vertical="center"/>
    </xf>
    <xf numFmtId="38" fontId="0" fillId="0" borderId="60" xfId="48" applyFont="1" applyBorder="1" applyAlignment="1">
      <alignment vertical="center"/>
    </xf>
    <xf numFmtId="38" fontId="0" fillId="0" borderId="61" xfId="48" applyFont="1" applyBorder="1" applyAlignment="1">
      <alignment vertical="center"/>
    </xf>
    <xf numFmtId="38" fontId="0" fillId="0" borderId="62" xfId="48" applyFont="1" applyBorder="1" applyAlignment="1">
      <alignment vertical="center"/>
    </xf>
    <xf numFmtId="38" fontId="0" fillId="0" borderId="63" xfId="48" applyFont="1" applyBorder="1" applyAlignment="1">
      <alignment vertical="center"/>
    </xf>
    <xf numFmtId="38" fontId="0" fillId="0" borderId="37" xfId="48" applyFont="1" applyBorder="1" applyAlignment="1">
      <alignment vertical="center"/>
    </xf>
    <xf numFmtId="38" fontId="0" fillId="0" borderId="64" xfId="48" applyFont="1" applyBorder="1" applyAlignment="1">
      <alignment vertical="center"/>
    </xf>
    <xf numFmtId="38" fontId="0" fillId="0" borderId="65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66" xfId="48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67" xfId="48" applyFont="1" applyBorder="1" applyAlignment="1">
      <alignment vertical="center"/>
    </xf>
    <xf numFmtId="38" fontId="0" fillId="0" borderId="68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38" fontId="0" fillId="0" borderId="66" xfId="0" applyNumberFormat="1" applyFont="1" applyBorder="1" applyAlignment="1">
      <alignment vertical="center"/>
    </xf>
    <xf numFmtId="185" fontId="0" fillId="0" borderId="38" xfId="0" applyNumberFormat="1" applyFont="1" applyBorder="1" applyAlignment="1">
      <alignment vertical="center"/>
    </xf>
    <xf numFmtId="185" fontId="0" fillId="0" borderId="69" xfId="0" applyNumberFormat="1" applyFont="1" applyBorder="1" applyAlignment="1">
      <alignment vertical="center"/>
    </xf>
    <xf numFmtId="185" fontId="0" fillId="0" borderId="70" xfId="0" applyNumberFormat="1" applyFont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4" fillId="0" borderId="0" xfId="0" applyFont="1" applyAlignment="1">
      <alignment horizontal="center"/>
    </xf>
    <xf numFmtId="38" fontId="0" fillId="0" borderId="71" xfId="48" applyFont="1" applyBorder="1" applyAlignment="1">
      <alignment vertical="center"/>
    </xf>
    <xf numFmtId="186" fontId="0" fillId="0" borderId="0" xfId="0" applyNumberFormat="1" applyFont="1" applyAlignment="1">
      <alignment vertical="center"/>
    </xf>
    <xf numFmtId="187" fontId="0" fillId="0" borderId="42" xfId="0" applyNumberFormat="1" applyFont="1" applyFill="1" applyBorder="1" applyAlignment="1">
      <alignment horizontal="center" vertical="center"/>
    </xf>
    <xf numFmtId="187" fontId="0" fillId="0" borderId="72" xfId="0" applyNumberFormat="1" applyFont="1" applyFill="1" applyBorder="1" applyAlignment="1">
      <alignment horizontal="center" vertical="center"/>
    </xf>
    <xf numFmtId="187" fontId="2" fillId="34" borderId="22" xfId="0" applyNumberFormat="1" applyFont="1" applyFill="1" applyBorder="1" applyAlignment="1">
      <alignment horizontal="center" vertical="center" wrapText="1"/>
    </xf>
    <xf numFmtId="187" fontId="2" fillId="34" borderId="27" xfId="0" applyNumberFormat="1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73" xfId="0" applyFont="1" applyBorder="1" applyAlignment="1">
      <alignment horizontal="distributed" vertical="center"/>
    </xf>
    <xf numFmtId="0" fontId="0" fillId="0" borderId="74" xfId="0" applyFont="1" applyBorder="1" applyAlignment="1">
      <alignment horizontal="distributed" vertical="center"/>
    </xf>
    <xf numFmtId="0" fontId="0" fillId="0" borderId="75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0" fontId="2" fillId="33" borderId="42" xfId="0" applyFont="1" applyFill="1" applyBorder="1" applyAlignment="1">
      <alignment horizontal="distributed" vertical="center"/>
    </xf>
    <xf numFmtId="0" fontId="0" fillId="0" borderId="76" xfId="0" applyFont="1" applyBorder="1" applyAlignment="1">
      <alignment horizontal="distributed" vertical="center"/>
    </xf>
    <xf numFmtId="0" fontId="0" fillId="0" borderId="77" xfId="0" applyFont="1" applyBorder="1" applyAlignment="1">
      <alignment horizontal="distributed" vertical="center"/>
    </xf>
    <xf numFmtId="0" fontId="0" fillId="0" borderId="78" xfId="0" applyFont="1" applyBorder="1" applyAlignment="1">
      <alignment horizontal="distributed" vertical="center"/>
    </xf>
    <xf numFmtId="0" fontId="0" fillId="0" borderId="79" xfId="0" applyFont="1" applyBorder="1" applyAlignment="1">
      <alignment horizontal="distributed" vertical="center"/>
    </xf>
    <xf numFmtId="0" fontId="0" fillId="0" borderId="80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47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2" fillId="33" borderId="40" xfId="0" applyFont="1" applyFill="1" applyBorder="1" applyAlignment="1">
      <alignment horizontal="distributed" vertical="center" wrapText="1"/>
    </xf>
    <xf numFmtId="0" fontId="2" fillId="33" borderId="26" xfId="0" applyFont="1" applyFill="1" applyBorder="1" applyAlignment="1">
      <alignment horizontal="distributed" vertical="center" wrapText="1"/>
    </xf>
    <xf numFmtId="0" fontId="2" fillId="33" borderId="81" xfId="0" applyFont="1" applyFill="1" applyBorder="1" applyAlignment="1">
      <alignment horizontal="distributed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81" xfId="0" applyFont="1" applyFill="1" applyBorder="1" applyAlignment="1">
      <alignment horizontal="center" vertical="center" wrapText="1"/>
    </xf>
    <xf numFmtId="0" fontId="2" fillId="35" borderId="57" xfId="0" applyFont="1" applyFill="1" applyBorder="1" applyAlignment="1">
      <alignment horizontal="center" vertical="center"/>
    </xf>
    <xf numFmtId="0" fontId="2" fillId="35" borderId="82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187" fontId="2" fillId="34" borderId="21" xfId="0" applyNumberFormat="1" applyFont="1" applyFill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57" xfId="0" applyFont="1" applyFill="1" applyBorder="1" applyAlignment="1">
      <alignment horizontal="center" vertical="center" wrapText="1"/>
    </xf>
    <xf numFmtId="0" fontId="2" fillId="34" borderId="83" xfId="0" applyFont="1" applyFill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2" fillId="35" borderId="84" xfId="0" applyFont="1" applyFill="1" applyBorder="1" applyAlignment="1">
      <alignment vertical="center"/>
    </xf>
    <xf numFmtId="0" fontId="2" fillId="35" borderId="85" xfId="0" applyFont="1" applyFill="1" applyBorder="1" applyAlignment="1">
      <alignment vertical="center"/>
    </xf>
    <xf numFmtId="0" fontId="2" fillId="35" borderId="86" xfId="0" applyFont="1" applyFill="1" applyBorder="1" applyAlignment="1">
      <alignment vertical="center"/>
    </xf>
    <xf numFmtId="0" fontId="2" fillId="35" borderId="84" xfId="0" applyFont="1" applyFill="1" applyBorder="1" applyAlignment="1">
      <alignment horizontal="center" vertical="center"/>
    </xf>
    <xf numFmtId="0" fontId="2" fillId="35" borderId="85" xfId="0" applyFont="1" applyFill="1" applyBorder="1" applyAlignment="1">
      <alignment horizontal="center" vertical="center"/>
    </xf>
    <xf numFmtId="0" fontId="2" fillId="35" borderId="86" xfId="0" applyFont="1" applyFill="1" applyBorder="1" applyAlignment="1">
      <alignment horizontal="center" vertical="center"/>
    </xf>
    <xf numFmtId="191" fontId="0" fillId="0" borderId="28" xfId="0" applyNumberFormat="1" applyFont="1" applyBorder="1" applyAlignment="1">
      <alignment vertical="center"/>
    </xf>
    <xf numFmtId="192" fontId="0" fillId="0" borderId="29" xfId="48" applyNumberFormat="1" applyFont="1" applyBorder="1" applyAlignment="1">
      <alignment vertical="center"/>
    </xf>
    <xf numFmtId="191" fontId="0" fillId="0" borderId="30" xfId="0" applyNumberFormat="1" applyFont="1" applyBorder="1" applyAlignment="1">
      <alignment vertical="center"/>
    </xf>
    <xf numFmtId="192" fontId="0" fillId="0" borderId="14" xfId="48" applyNumberFormat="1" applyFont="1" applyBorder="1" applyAlignment="1">
      <alignment vertical="center"/>
    </xf>
    <xf numFmtId="191" fontId="0" fillId="0" borderId="87" xfId="0" applyNumberFormat="1" applyFont="1" applyBorder="1" applyAlignment="1">
      <alignment vertical="center"/>
    </xf>
    <xf numFmtId="192" fontId="0" fillId="0" borderId="12" xfId="48" applyNumberFormat="1" applyFont="1" applyBorder="1" applyAlignment="1">
      <alignment vertical="center"/>
    </xf>
    <xf numFmtId="38" fontId="0" fillId="0" borderId="51" xfId="48" applyFont="1" applyBorder="1" applyAlignment="1">
      <alignment horizontal="right" vertical="center"/>
    </xf>
    <xf numFmtId="191" fontId="0" fillId="0" borderId="88" xfId="0" applyNumberFormat="1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192" fontId="0" fillId="0" borderId="17" xfId="48" applyNumberFormat="1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191" fontId="0" fillId="0" borderId="88" xfId="0" applyNumberFormat="1" applyFont="1" applyFill="1" applyBorder="1" applyAlignment="1">
      <alignment vertical="center" shrinkToFit="1"/>
    </xf>
    <xf numFmtId="38" fontId="0" fillId="0" borderId="89" xfId="48" applyFont="1" applyFill="1" applyBorder="1" applyAlignment="1">
      <alignment vertical="center" shrinkToFit="1"/>
    </xf>
    <xf numFmtId="192" fontId="0" fillId="0" borderId="17" xfId="48" applyNumberFormat="1" applyFont="1" applyFill="1" applyBorder="1" applyAlignment="1">
      <alignment horizontal="center" vertical="center" shrinkToFit="1"/>
    </xf>
    <xf numFmtId="38" fontId="0" fillId="0" borderId="90" xfId="48" applyFont="1" applyBorder="1" applyAlignment="1">
      <alignment vertical="center"/>
    </xf>
    <xf numFmtId="189" fontId="0" fillId="0" borderId="62" xfId="0" applyNumberFormat="1" applyFont="1" applyFill="1" applyBorder="1" applyAlignment="1">
      <alignment vertical="center" shrinkToFit="1"/>
    </xf>
    <xf numFmtId="38" fontId="0" fillId="0" borderId="91" xfId="48" applyFont="1" applyFill="1" applyBorder="1" applyAlignment="1">
      <alignment vertical="center" shrinkToFit="1"/>
    </xf>
    <xf numFmtId="192" fontId="0" fillId="0" borderId="92" xfId="48" applyNumberFormat="1" applyFont="1" applyFill="1" applyBorder="1" applyAlignment="1">
      <alignment vertical="center" shrinkToFit="1"/>
    </xf>
    <xf numFmtId="0" fontId="0" fillId="0" borderId="30" xfId="0" applyFont="1" applyBorder="1" applyAlignment="1">
      <alignment vertical="center"/>
    </xf>
    <xf numFmtId="189" fontId="0" fillId="0" borderId="93" xfId="0" applyNumberFormat="1" applyFont="1" applyFill="1" applyBorder="1" applyAlignment="1">
      <alignment vertical="center" shrinkToFit="1"/>
    </xf>
    <xf numFmtId="38" fontId="0" fillId="0" borderId="50" xfId="48" applyFont="1" applyFill="1" applyBorder="1" applyAlignment="1">
      <alignment vertical="center" shrinkToFit="1"/>
    </xf>
    <xf numFmtId="192" fontId="0" fillId="0" borderId="35" xfId="48" applyNumberFormat="1" applyFont="1" applyFill="1" applyBorder="1" applyAlignment="1">
      <alignment vertical="center" shrinkToFit="1"/>
    </xf>
    <xf numFmtId="38" fontId="0" fillId="0" borderId="94" xfId="48" applyFont="1" applyBorder="1" applyAlignment="1">
      <alignment vertical="center"/>
    </xf>
    <xf numFmtId="0" fontId="0" fillId="0" borderId="95" xfId="0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192" fontId="0" fillId="0" borderId="16" xfId="48" applyNumberFormat="1" applyFont="1" applyBorder="1" applyAlignment="1">
      <alignment vertical="center"/>
    </xf>
    <xf numFmtId="38" fontId="0" fillId="0" borderId="96" xfId="48" applyFont="1" applyBorder="1" applyAlignment="1">
      <alignment vertical="center"/>
    </xf>
    <xf numFmtId="38" fontId="0" fillId="0" borderId="97" xfId="48" applyFont="1" applyBorder="1" applyAlignment="1">
      <alignment vertical="center"/>
    </xf>
    <xf numFmtId="0" fontId="0" fillId="0" borderId="98" xfId="0" applyFont="1" applyBorder="1" applyAlignment="1">
      <alignment vertical="center"/>
    </xf>
    <xf numFmtId="192" fontId="0" fillId="0" borderId="19" xfId="48" applyNumberFormat="1" applyFont="1" applyBorder="1" applyAlignment="1">
      <alignment vertical="center"/>
    </xf>
    <xf numFmtId="189" fontId="0" fillId="0" borderId="99" xfId="0" applyNumberFormat="1" applyFont="1" applyFill="1" applyBorder="1" applyAlignment="1">
      <alignment vertical="center" shrinkToFit="1"/>
    </xf>
    <xf numFmtId="38" fontId="0" fillId="0" borderId="100" xfId="48" applyFont="1" applyFill="1" applyBorder="1" applyAlignment="1">
      <alignment vertical="center" shrinkToFit="1"/>
    </xf>
    <xf numFmtId="192" fontId="0" fillId="0" borderId="74" xfId="48" applyNumberFormat="1" applyFont="1" applyFill="1" applyBorder="1" applyAlignment="1">
      <alignment vertical="center" shrinkToFit="1"/>
    </xf>
    <xf numFmtId="2" fontId="0" fillId="0" borderId="101" xfId="0" applyNumberFormat="1" applyFont="1" applyBorder="1" applyAlignment="1">
      <alignment vertical="center"/>
    </xf>
    <xf numFmtId="192" fontId="0" fillId="0" borderId="13" xfId="48" applyNumberFormat="1" applyFont="1" applyBorder="1" applyAlignment="1">
      <alignment vertical="center"/>
    </xf>
    <xf numFmtId="0" fontId="0" fillId="0" borderId="88" xfId="0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189" fontId="0" fillId="0" borderId="88" xfId="0" applyNumberFormat="1" applyFont="1" applyFill="1" applyBorder="1" applyAlignment="1">
      <alignment vertical="center" shrinkToFit="1"/>
    </xf>
    <xf numFmtId="2" fontId="0" fillId="0" borderId="88" xfId="0" applyNumberFormat="1" applyFont="1" applyBorder="1" applyAlignment="1">
      <alignment vertical="center"/>
    </xf>
    <xf numFmtId="189" fontId="0" fillId="0" borderId="102" xfId="0" applyNumberFormat="1" applyFont="1" applyFill="1" applyBorder="1" applyAlignment="1">
      <alignment vertical="center" shrinkToFit="1"/>
    </xf>
    <xf numFmtId="192" fontId="0" fillId="0" borderId="103" xfId="48" applyNumberFormat="1" applyFont="1" applyFill="1" applyBorder="1" applyAlignment="1">
      <alignment vertical="center" shrinkToFit="1"/>
    </xf>
    <xf numFmtId="0" fontId="0" fillId="0" borderId="101" xfId="0" applyFont="1" applyBorder="1" applyAlignment="1">
      <alignment vertical="center"/>
    </xf>
    <xf numFmtId="192" fontId="0" fillId="0" borderId="17" xfId="48" applyNumberFormat="1" applyFont="1" applyFill="1" applyBorder="1" applyAlignment="1">
      <alignment horizontal="right" vertical="center" shrinkToFit="1"/>
    </xf>
    <xf numFmtId="0" fontId="0" fillId="0" borderId="31" xfId="0" applyFont="1" applyBorder="1" applyAlignment="1">
      <alignment vertical="center"/>
    </xf>
    <xf numFmtId="192" fontId="0" fillId="0" borderId="22" xfId="48" applyNumberFormat="1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92" fontId="0" fillId="0" borderId="11" xfId="48" applyNumberFormat="1" applyFont="1" applyBorder="1" applyAlignment="1">
      <alignment vertical="center"/>
    </xf>
    <xf numFmtId="189" fontId="0" fillId="0" borderId="32" xfId="0" applyNumberFormat="1" applyFont="1" applyFill="1" applyBorder="1" applyAlignment="1">
      <alignment vertical="center" shrinkToFit="1"/>
    </xf>
    <xf numFmtId="38" fontId="0" fillId="0" borderId="61" xfId="48" applyFont="1" applyFill="1" applyBorder="1" applyAlignment="1">
      <alignment vertical="center" shrinkToFit="1"/>
    </xf>
    <xf numFmtId="192" fontId="0" fillId="0" borderId="11" xfId="48" applyNumberFormat="1" applyFont="1" applyFill="1" applyBorder="1" applyAlignment="1">
      <alignment vertical="center" shrinkToFit="1"/>
    </xf>
    <xf numFmtId="38" fontId="0" fillId="0" borderId="0" xfId="48" applyFont="1" applyBorder="1" applyAlignment="1">
      <alignment vertical="center"/>
    </xf>
    <xf numFmtId="38" fontId="0" fillId="0" borderId="104" xfId="48" applyFont="1" applyBorder="1" applyAlignment="1">
      <alignment vertical="center"/>
    </xf>
    <xf numFmtId="38" fontId="0" fillId="0" borderId="105" xfId="48" applyFont="1" applyFill="1" applyBorder="1" applyAlignment="1">
      <alignment vertical="center" shrinkToFit="1"/>
    </xf>
    <xf numFmtId="0" fontId="0" fillId="0" borderId="106" xfId="0" applyFont="1" applyBorder="1" applyAlignment="1">
      <alignment vertical="center"/>
    </xf>
    <xf numFmtId="192" fontId="0" fillId="0" borderId="41" xfId="48" applyNumberFormat="1" applyFont="1" applyBorder="1" applyAlignment="1">
      <alignment vertical="center"/>
    </xf>
    <xf numFmtId="2" fontId="0" fillId="0" borderId="98" xfId="0" applyNumberFormat="1" applyFont="1" applyBorder="1" applyAlignment="1">
      <alignment vertical="center"/>
    </xf>
    <xf numFmtId="38" fontId="0" fillId="0" borderId="107" xfId="48" applyFont="1" applyBorder="1" applyAlignment="1">
      <alignment vertical="center"/>
    </xf>
    <xf numFmtId="0" fontId="0" fillId="0" borderId="108" xfId="0" applyFont="1" applyBorder="1" applyAlignment="1">
      <alignment vertical="center"/>
    </xf>
    <xf numFmtId="192" fontId="0" fillId="0" borderId="10" xfId="48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192" fontId="0" fillId="0" borderId="23" xfId="48" applyNumberFormat="1" applyFont="1" applyBorder="1" applyAlignment="1">
      <alignment vertical="center"/>
    </xf>
    <xf numFmtId="0" fontId="0" fillId="0" borderId="109" xfId="0" applyFont="1" applyBorder="1" applyAlignment="1">
      <alignment vertical="center"/>
    </xf>
    <xf numFmtId="38" fontId="0" fillId="0" borderId="110" xfId="48" applyFont="1" applyBorder="1" applyAlignment="1">
      <alignment vertical="center"/>
    </xf>
    <xf numFmtId="192" fontId="0" fillId="0" borderId="79" xfId="48" applyNumberFormat="1" applyFont="1" applyBorder="1" applyAlignment="1">
      <alignment vertical="center"/>
    </xf>
    <xf numFmtId="2" fontId="0" fillId="0" borderId="111" xfId="0" applyNumberFormat="1" applyFont="1" applyBorder="1" applyAlignment="1">
      <alignment vertical="center"/>
    </xf>
    <xf numFmtId="192" fontId="0" fillId="0" borderId="36" xfId="48" applyNumberFormat="1" applyFont="1" applyBorder="1" applyAlignment="1">
      <alignment vertical="center"/>
    </xf>
    <xf numFmtId="0" fontId="0" fillId="0" borderId="112" xfId="0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192" fontId="0" fillId="0" borderId="113" xfId="48" applyNumberFormat="1" applyFont="1" applyBorder="1" applyAlignment="1">
      <alignment vertical="center"/>
    </xf>
    <xf numFmtId="38" fontId="0" fillId="0" borderId="114" xfId="48" applyFont="1" applyBorder="1" applyAlignment="1">
      <alignment vertical="center"/>
    </xf>
    <xf numFmtId="40" fontId="0" fillId="0" borderId="15" xfId="48" applyNumberFormat="1" applyFont="1" applyBorder="1" applyAlignment="1">
      <alignment vertical="center"/>
    </xf>
    <xf numFmtId="38" fontId="0" fillId="0" borderId="69" xfId="48" applyFont="1" applyBorder="1" applyAlignment="1">
      <alignment vertical="center"/>
    </xf>
    <xf numFmtId="192" fontId="0" fillId="0" borderId="42" xfId="48" applyNumberFormat="1" applyFont="1" applyFill="1" applyBorder="1" applyAlignment="1">
      <alignment vertical="center" shrinkToFit="1"/>
    </xf>
    <xf numFmtId="187" fontId="0" fillId="0" borderId="24" xfId="48" applyNumberFormat="1" applyFont="1" applyFill="1" applyBorder="1" applyAlignment="1">
      <alignment vertical="center"/>
    </xf>
    <xf numFmtId="187" fontId="0" fillId="0" borderId="24" xfId="0" applyNumberFormat="1" applyFont="1" applyFill="1" applyBorder="1" applyAlignment="1">
      <alignment vertical="center"/>
    </xf>
    <xf numFmtId="189" fontId="0" fillId="0" borderId="40" xfId="0" applyNumberFormat="1" applyFont="1" applyFill="1" applyBorder="1" applyAlignment="1">
      <alignment vertical="center" shrinkToFit="1"/>
    </xf>
    <xf numFmtId="38" fontId="0" fillId="0" borderId="67" xfId="48" applyFont="1" applyFill="1" applyBorder="1" applyAlignment="1">
      <alignment vertical="center" shrinkToFit="1"/>
    </xf>
    <xf numFmtId="38" fontId="0" fillId="0" borderId="18" xfId="48" applyFont="1" applyFill="1" applyBorder="1" applyAlignment="1">
      <alignment horizontal="center" vertical="center" shrinkToFit="1"/>
    </xf>
    <xf numFmtId="38" fontId="0" fillId="0" borderId="68" xfId="48" applyFont="1" applyFill="1" applyBorder="1" applyAlignment="1">
      <alignment vertical="center" shrinkToFit="1"/>
    </xf>
    <xf numFmtId="38" fontId="0" fillId="0" borderId="19" xfId="48" applyFont="1" applyFill="1" applyBorder="1" applyAlignment="1">
      <alignment horizontal="center" vertical="center" shrinkToFit="1"/>
    </xf>
    <xf numFmtId="38" fontId="0" fillId="0" borderId="53" xfId="48" applyFont="1" applyFill="1" applyBorder="1" applyAlignment="1">
      <alignment vertical="center" shrinkToFit="1"/>
    </xf>
    <xf numFmtId="38" fontId="0" fillId="0" borderId="20" xfId="48" applyFont="1" applyFill="1" applyBorder="1" applyAlignment="1">
      <alignment horizontal="center" vertical="center" shrinkToFit="1"/>
    </xf>
    <xf numFmtId="192" fontId="0" fillId="0" borderId="20" xfId="48" applyNumberFormat="1" applyFont="1" applyFill="1" applyBorder="1" applyAlignment="1">
      <alignment vertical="center" shrinkToFit="1"/>
    </xf>
    <xf numFmtId="189" fontId="0" fillId="0" borderId="87" xfId="0" applyNumberFormat="1" applyFont="1" applyFill="1" applyBorder="1" applyAlignment="1">
      <alignment vertical="center" shrinkToFit="1"/>
    </xf>
    <xf numFmtId="38" fontId="0" fillId="0" borderId="48" xfId="48" applyFont="1" applyFill="1" applyBorder="1" applyAlignment="1">
      <alignment vertical="center" shrinkToFit="1"/>
    </xf>
    <xf numFmtId="38" fontId="0" fillId="0" borderId="35" xfId="48" applyFont="1" applyFill="1" applyBorder="1" applyAlignment="1">
      <alignment horizontal="center" vertical="center" shrinkToFit="1"/>
    </xf>
    <xf numFmtId="192" fontId="0" fillId="0" borderId="19" xfId="48" applyNumberFormat="1" applyFont="1" applyFill="1" applyBorder="1" applyAlignment="1">
      <alignment horizontal="right" vertical="center" shrinkToFit="1"/>
    </xf>
    <xf numFmtId="192" fontId="0" fillId="0" borderId="20" xfId="48" applyNumberFormat="1" applyFont="1" applyFill="1" applyBorder="1" applyAlignment="1">
      <alignment horizontal="right" vertical="center" shrinkToFit="1"/>
    </xf>
    <xf numFmtId="189" fontId="0" fillId="0" borderId="30" xfId="0" applyNumberFormat="1" applyFont="1" applyFill="1" applyBorder="1" applyAlignment="1">
      <alignment vertical="center" shrinkToFit="1"/>
    </xf>
    <xf numFmtId="38" fontId="0" fillId="0" borderId="45" xfId="48" applyFont="1" applyFill="1" applyBorder="1" applyAlignment="1">
      <alignment vertical="center" shrinkToFit="1"/>
    </xf>
    <xf numFmtId="38" fontId="0" fillId="0" borderId="10" xfId="48" applyFont="1" applyFill="1" applyBorder="1" applyAlignment="1">
      <alignment horizontal="center" vertical="center" shrinkToFit="1"/>
    </xf>
    <xf numFmtId="189" fontId="0" fillId="0" borderId="81" xfId="0" applyNumberFormat="1" applyFont="1" applyFill="1" applyBorder="1" applyAlignment="1">
      <alignment vertical="center" shrinkToFit="1"/>
    </xf>
    <xf numFmtId="38" fontId="0" fillId="0" borderId="115" xfId="48" applyFont="1" applyFill="1" applyBorder="1" applyAlignment="1">
      <alignment vertical="center" shrinkToFit="1"/>
    </xf>
    <xf numFmtId="38" fontId="0" fillId="0" borderId="113" xfId="48" applyFont="1" applyFill="1" applyBorder="1" applyAlignment="1">
      <alignment horizontal="center" vertical="center" shrinkToFit="1"/>
    </xf>
    <xf numFmtId="0" fontId="0" fillId="0" borderId="70" xfId="0" applyFont="1" applyBorder="1" applyAlignment="1">
      <alignment horizontal="distributed" vertical="center"/>
    </xf>
    <xf numFmtId="0" fontId="0" fillId="0" borderId="42" xfId="0" applyFont="1" applyBorder="1" applyAlignment="1">
      <alignment horizontal="distributed" vertical="center"/>
    </xf>
    <xf numFmtId="189" fontId="0" fillId="0" borderId="38" xfId="0" applyNumberFormat="1" applyFont="1" applyFill="1" applyBorder="1" applyAlignment="1">
      <alignment vertical="center" shrinkToFit="1"/>
    </xf>
    <xf numFmtId="187" fontId="0" fillId="0" borderId="66" xfId="48" applyNumberFormat="1" applyFont="1" applyFill="1" applyBorder="1" applyAlignment="1">
      <alignment vertical="center" shrinkToFit="1"/>
    </xf>
    <xf numFmtId="192" fontId="0" fillId="0" borderId="39" xfId="48" applyNumberFormat="1" applyFont="1" applyFill="1" applyBorder="1" applyAlignment="1">
      <alignment vertical="center" shrinkToFit="1"/>
    </xf>
    <xf numFmtId="38" fontId="0" fillId="0" borderId="0" xfId="48" applyFont="1" applyFill="1" applyAlignment="1">
      <alignment vertical="center"/>
    </xf>
    <xf numFmtId="38" fontId="0" fillId="0" borderId="70" xfId="48" applyFont="1" applyBorder="1" applyAlignment="1">
      <alignment vertical="center"/>
    </xf>
    <xf numFmtId="187" fontId="0" fillId="0" borderId="69" xfId="0" applyNumberFormat="1" applyFont="1" applyFill="1" applyBorder="1" applyAlignment="1">
      <alignment vertical="center" shrinkToFit="1"/>
    </xf>
    <xf numFmtId="185" fontId="0" fillId="0" borderId="38" xfId="0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view="pageBreakPreview" zoomScale="130" zoomScaleSheetLayoutView="130" workbookViewId="0" topLeftCell="A1">
      <selection activeCell="H97" sqref="H97"/>
    </sheetView>
  </sheetViews>
  <sheetFormatPr defaultColWidth="9.00390625" defaultRowHeight="13.5"/>
  <cols>
    <col min="1" max="1" width="10.125" style="6" customWidth="1"/>
    <col min="2" max="2" width="11.625" style="6" customWidth="1"/>
    <col min="3" max="5" width="12.75390625" style="6" customWidth="1"/>
    <col min="6" max="6" width="9.25390625" style="6" customWidth="1"/>
    <col min="7" max="7" width="9.875" style="6" customWidth="1"/>
    <col min="8" max="9" width="9.25390625" style="6" customWidth="1"/>
    <col min="10" max="10" width="9.875" style="6" bestFit="1" customWidth="1"/>
    <col min="11" max="16384" width="9.00390625" style="6" customWidth="1"/>
  </cols>
  <sheetData>
    <row r="1" spans="1:9" ht="21" customHeight="1">
      <c r="A1" s="68" t="s">
        <v>138</v>
      </c>
      <c r="G1" s="23"/>
      <c r="I1" s="109"/>
    </row>
    <row r="2" spans="4:9" ht="19.5" customHeight="1" thickBot="1">
      <c r="D2" s="24"/>
      <c r="E2" s="26"/>
      <c r="G2" s="26"/>
      <c r="H2" s="25"/>
      <c r="I2" s="25"/>
    </row>
    <row r="3" spans="1:9" s="28" customFormat="1" ht="13.5" customHeight="1">
      <c r="A3" s="132" t="s">
        <v>0</v>
      </c>
      <c r="B3" s="27"/>
      <c r="C3" s="147" t="s">
        <v>139</v>
      </c>
      <c r="D3" s="148"/>
      <c r="E3" s="149"/>
      <c r="F3" s="150" t="s">
        <v>145</v>
      </c>
      <c r="G3" s="151"/>
      <c r="H3" s="152"/>
      <c r="I3" s="20"/>
    </row>
    <row r="4" spans="1:9" s="28" customFormat="1" ht="20.25" customHeight="1">
      <c r="A4" s="133"/>
      <c r="B4" s="30" t="s">
        <v>1</v>
      </c>
      <c r="C4" s="135" t="s">
        <v>2</v>
      </c>
      <c r="D4" s="137" t="s">
        <v>3</v>
      </c>
      <c r="E4" s="139" t="s">
        <v>118</v>
      </c>
      <c r="F4" s="135" t="s">
        <v>119</v>
      </c>
      <c r="G4" s="144" t="s">
        <v>120</v>
      </c>
      <c r="H4" s="114" t="s">
        <v>121</v>
      </c>
      <c r="I4" s="21"/>
    </row>
    <row r="5" spans="1:9" s="28" customFormat="1" ht="20.25" customHeight="1" thickBot="1">
      <c r="A5" s="134"/>
      <c r="B5" s="31"/>
      <c r="C5" s="136"/>
      <c r="D5" s="138"/>
      <c r="E5" s="140"/>
      <c r="F5" s="143"/>
      <c r="G5" s="145"/>
      <c r="H5" s="141"/>
      <c r="I5" s="21"/>
    </row>
    <row r="6" spans="1:9" s="28" customFormat="1" ht="13.5">
      <c r="A6" s="32" t="s">
        <v>4</v>
      </c>
      <c r="B6" s="33" t="s">
        <v>5</v>
      </c>
      <c r="C6" s="70">
        <v>7199</v>
      </c>
      <c r="D6" s="71">
        <v>2796</v>
      </c>
      <c r="E6" s="110">
        <v>4403</v>
      </c>
      <c r="F6" s="153">
        <v>31.57</v>
      </c>
      <c r="G6" s="71">
        <v>305336</v>
      </c>
      <c r="H6" s="154">
        <v>9671.7</v>
      </c>
      <c r="I6" s="19"/>
    </row>
    <row r="7" spans="1:9" s="28" customFormat="1" ht="13.5">
      <c r="A7" s="34" t="s">
        <v>6</v>
      </c>
      <c r="B7" s="5" t="s">
        <v>7</v>
      </c>
      <c r="C7" s="72">
        <v>5012</v>
      </c>
      <c r="D7" s="73">
        <v>1144</v>
      </c>
      <c r="E7" s="74">
        <v>3868</v>
      </c>
      <c r="F7" s="155">
        <v>9.24</v>
      </c>
      <c r="G7" s="73">
        <v>55074</v>
      </c>
      <c r="H7" s="156">
        <v>5960.4</v>
      </c>
      <c r="I7" s="19"/>
    </row>
    <row r="8" spans="1:9" s="28" customFormat="1" ht="13.5">
      <c r="A8" s="34" t="s">
        <v>8</v>
      </c>
      <c r="B8" s="5" t="s">
        <v>9</v>
      </c>
      <c r="C8" s="75">
        <v>4474</v>
      </c>
      <c r="D8" s="73">
        <v>1568</v>
      </c>
      <c r="E8" s="74">
        <v>2906</v>
      </c>
      <c r="F8" s="155">
        <v>15.61</v>
      </c>
      <c r="G8" s="73">
        <v>122530</v>
      </c>
      <c r="H8" s="156">
        <v>7849.5</v>
      </c>
      <c r="I8" s="19"/>
    </row>
    <row r="9" spans="1:9" s="28" customFormat="1" ht="13.5">
      <c r="A9" s="34" t="s">
        <v>10</v>
      </c>
      <c r="B9" s="5" t="s">
        <v>11</v>
      </c>
      <c r="C9" s="75">
        <v>1838</v>
      </c>
      <c r="D9" s="73">
        <v>1064</v>
      </c>
      <c r="E9" s="74">
        <v>774</v>
      </c>
      <c r="F9" s="155">
        <v>11.94</v>
      </c>
      <c r="G9" s="73">
        <v>138466</v>
      </c>
      <c r="H9" s="156">
        <v>11596.8</v>
      </c>
      <c r="I9" s="19"/>
    </row>
    <row r="10" spans="1:9" s="28" customFormat="1" ht="13.5">
      <c r="A10" s="34" t="s">
        <v>12</v>
      </c>
      <c r="B10" s="5" t="s">
        <v>13</v>
      </c>
      <c r="C10" s="75">
        <v>906</v>
      </c>
      <c r="D10" s="73">
        <v>641</v>
      </c>
      <c r="E10" s="74">
        <v>265</v>
      </c>
      <c r="F10" s="155">
        <v>6.65</v>
      </c>
      <c r="G10" s="73">
        <v>74945</v>
      </c>
      <c r="H10" s="156">
        <v>11269.9</v>
      </c>
      <c r="I10" s="19"/>
    </row>
    <row r="11" spans="1:9" s="28" customFormat="1" ht="13.5">
      <c r="A11" s="34" t="s">
        <v>14</v>
      </c>
      <c r="B11" s="5" t="s">
        <v>15</v>
      </c>
      <c r="C11" s="75">
        <v>2280</v>
      </c>
      <c r="D11" s="73">
        <v>1382</v>
      </c>
      <c r="E11" s="74">
        <v>898</v>
      </c>
      <c r="F11" s="155">
        <v>14.96</v>
      </c>
      <c r="G11" s="73">
        <v>156505</v>
      </c>
      <c r="H11" s="156">
        <v>10461.6</v>
      </c>
      <c r="I11" s="19"/>
    </row>
    <row r="12" spans="1:9" s="28" customFormat="1" ht="13.5">
      <c r="A12" s="34" t="s">
        <v>16</v>
      </c>
      <c r="B12" s="5" t="s">
        <v>17</v>
      </c>
      <c r="C12" s="75">
        <v>1104</v>
      </c>
      <c r="D12" s="73">
        <v>741</v>
      </c>
      <c r="E12" s="74">
        <v>363</v>
      </c>
      <c r="F12" s="155">
        <v>8.34</v>
      </c>
      <c r="G12" s="73">
        <v>83546</v>
      </c>
      <c r="H12" s="156">
        <v>10017.5</v>
      </c>
      <c r="I12" s="19"/>
    </row>
    <row r="13" spans="1:9" s="28" customFormat="1" ht="13.5">
      <c r="A13" s="35" t="s">
        <v>18</v>
      </c>
      <c r="B13" s="3" t="s">
        <v>19</v>
      </c>
      <c r="C13" s="76">
        <v>10916</v>
      </c>
      <c r="D13" s="76">
        <v>3218</v>
      </c>
      <c r="E13" s="77">
        <v>7698</v>
      </c>
      <c r="F13" s="157">
        <v>35.99</v>
      </c>
      <c r="G13" s="78">
        <v>287009</v>
      </c>
      <c r="H13" s="158">
        <v>7974.7</v>
      </c>
      <c r="I13" s="19"/>
    </row>
    <row r="14" spans="1:9" s="28" customFormat="1" ht="13.5">
      <c r="A14" s="36"/>
      <c r="B14" s="4" t="s">
        <v>20</v>
      </c>
      <c r="C14" s="159">
        <v>4750</v>
      </c>
      <c r="D14" s="79">
        <v>640</v>
      </c>
      <c r="E14" s="80">
        <v>4111</v>
      </c>
      <c r="F14" s="160">
        <v>4.09</v>
      </c>
      <c r="G14" s="161">
        <v>24833</v>
      </c>
      <c r="H14" s="162">
        <v>6071.6</v>
      </c>
      <c r="I14" s="19"/>
    </row>
    <row r="15" spans="1:9" s="28" customFormat="1" ht="13.5">
      <c r="A15" s="36"/>
      <c r="B15" s="4" t="s">
        <v>21</v>
      </c>
      <c r="C15" s="79">
        <v>4172</v>
      </c>
      <c r="D15" s="79">
        <v>316</v>
      </c>
      <c r="E15" s="163">
        <v>3857</v>
      </c>
      <c r="F15" s="164">
        <v>0</v>
      </c>
      <c r="G15" s="165">
        <v>0</v>
      </c>
      <c r="H15" s="166" t="s">
        <v>143</v>
      </c>
      <c r="I15" s="37"/>
    </row>
    <row r="16" spans="1:9" s="28" customFormat="1" ht="13.5">
      <c r="A16" s="38"/>
      <c r="B16" s="13" t="s">
        <v>23</v>
      </c>
      <c r="C16" s="81">
        <v>19838</v>
      </c>
      <c r="D16" s="81">
        <v>4173</v>
      </c>
      <c r="E16" s="167">
        <v>15665</v>
      </c>
      <c r="F16" s="168">
        <f>SUM(F13:F15)</f>
        <v>40.08</v>
      </c>
      <c r="G16" s="169">
        <f>SUM(G13:G15)</f>
        <v>311842</v>
      </c>
      <c r="H16" s="170">
        <f>+G16/F16</f>
        <v>7780.489021956088</v>
      </c>
      <c r="I16" s="19"/>
    </row>
    <row r="17" spans="1:9" s="28" customFormat="1" ht="13.5">
      <c r="A17" s="34" t="s">
        <v>24</v>
      </c>
      <c r="B17" s="5" t="s">
        <v>25</v>
      </c>
      <c r="C17" s="75">
        <v>4904</v>
      </c>
      <c r="D17" s="73">
        <v>1462</v>
      </c>
      <c r="E17" s="74">
        <v>3442</v>
      </c>
      <c r="F17" s="171">
        <v>22.49</v>
      </c>
      <c r="G17" s="73">
        <v>127285</v>
      </c>
      <c r="H17" s="156">
        <v>5659.6</v>
      </c>
      <c r="I17" s="19"/>
    </row>
    <row r="18" spans="1:9" s="28" customFormat="1" ht="13.5">
      <c r="A18" s="35" t="s">
        <v>26</v>
      </c>
      <c r="B18" s="3" t="s">
        <v>27</v>
      </c>
      <c r="C18" s="76">
        <v>1969</v>
      </c>
      <c r="D18" s="76">
        <v>849</v>
      </c>
      <c r="E18" s="77">
        <v>1120</v>
      </c>
      <c r="F18" s="172">
        <v>8.7</v>
      </c>
      <c r="G18" s="173">
        <v>103613</v>
      </c>
      <c r="H18" s="174">
        <v>11909.5</v>
      </c>
      <c r="I18" s="19"/>
    </row>
    <row r="19" spans="1:9" s="28" customFormat="1" ht="13.5">
      <c r="A19" s="39"/>
      <c r="B19" s="40" t="s">
        <v>97</v>
      </c>
      <c r="C19" s="82">
        <v>1467</v>
      </c>
      <c r="D19" s="82">
        <v>888</v>
      </c>
      <c r="E19" s="175">
        <v>579</v>
      </c>
      <c r="F19" s="176">
        <v>9.29</v>
      </c>
      <c r="G19" s="177">
        <v>106463</v>
      </c>
      <c r="H19" s="178">
        <v>11460</v>
      </c>
      <c r="I19" s="19"/>
    </row>
    <row r="20" spans="1:9" s="28" customFormat="1" ht="13.5">
      <c r="A20" s="36"/>
      <c r="B20" s="41" t="s">
        <v>28</v>
      </c>
      <c r="C20" s="179">
        <v>1530</v>
      </c>
      <c r="D20" s="179">
        <v>299</v>
      </c>
      <c r="E20" s="180">
        <v>1231</v>
      </c>
      <c r="F20" s="181">
        <v>2.67</v>
      </c>
      <c r="G20" s="161">
        <v>29891</v>
      </c>
      <c r="H20" s="182">
        <v>11195.1</v>
      </c>
      <c r="I20" s="19"/>
    </row>
    <row r="21" spans="1:9" s="28" customFormat="1" ht="13.5">
      <c r="A21" s="38"/>
      <c r="B21" s="13" t="s">
        <v>23</v>
      </c>
      <c r="C21" s="81">
        <v>4966</v>
      </c>
      <c r="D21" s="81">
        <v>2035</v>
      </c>
      <c r="E21" s="83">
        <v>2931</v>
      </c>
      <c r="F21" s="183">
        <f>SUM(F18:F20)</f>
        <v>20.659999999999997</v>
      </c>
      <c r="G21" s="184">
        <f>SUM(G18:G20)</f>
        <v>239967</v>
      </c>
      <c r="H21" s="185">
        <f>+G21/F21</f>
        <v>11615.053242981608</v>
      </c>
      <c r="I21" s="19"/>
    </row>
    <row r="22" spans="1:9" s="28" customFormat="1" ht="13.5">
      <c r="A22" s="35" t="s">
        <v>29</v>
      </c>
      <c r="B22" s="3" t="s">
        <v>30</v>
      </c>
      <c r="C22" s="76">
        <v>4097</v>
      </c>
      <c r="D22" s="76">
        <v>1069</v>
      </c>
      <c r="E22" s="77">
        <v>3028</v>
      </c>
      <c r="F22" s="186">
        <v>8.9</v>
      </c>
      <c r="G22" s="84">
        <v>67890</v>
      </c>
      <c r="H22" s="187">
        <v>7628.1</v>
      </c>
      <c r="I22" s="19"/>
    </row>
    <row r="23" spans="1:9" s="28" customFormat="1" ht="13.5">
      <c r="A23" s="39"/>
      <c r="B23" s="4" t="s">
        <v>31</v>
      </c>
      <c r="C23" s="79">
        <v>1773</v>
      </c>
      <c r="D23" s="79">
        <v>847</v>
      </c>
      <c r="E23" s="80">
        <v>926</v>
      </c>
      <c r="F23" s="188">
        <v>7.16</v>
      </c>
      <c r="G23" s="161">
        <v>58503</v>
      </c>
      <c r="H23" s="162">
        <v>8170.8</v>
      </c>
      <c r="I23" s="19"/>
    </row>
    <row r="24" spans="1:9" s="28" customFormat="1" ht="13.5">
      <c r="A24" s="42"/>
      <c r="B24" s="13" t="s">
        <v>23</v>
      </c>
      <c r="C24" s="81">
        <v>5870</v>
      </c>
      <c r="D24" s="81">
        <v>1915</v>
      </c>
      <c r="E24" s="83">
        <v>3955</v>
      </c>
      <c r="F24" s="168">
        <f>SUM(F22:F23)</f>
        <v>16.060000000000002</v>
      </c>
      <c r="G24" s="169">
        <f>SUM(G22:G23)</f>
        <v>126393</v>
      </c>
      <c r="H24" s="170">
        <f>+G24/F24</f>
        <v>7870.049813200497</v>
      </c>
      <c r="I24" s="19"/>
    </row>
    <row r="25" spans="1:9" s="28" customFormat="1" ht="13.5">
      <c r="A25" s="35" t="s">
        <v>32</v>
      </c>
      <c r="B25" s="3" t="s">
        <v>33</v>
      </c>
      <c r="C25" s="76">
        <v>3403</v>
      </c>
      <c r="D25" s="76">
        <v>363</v>
      </c>
      <c r="E25" s="77">
        <v>3040</v>
      </c>
      <c r="F25" s="189">
        <v>3.09</v>
      </c>
      <c r="G25" s="78">
        <v>19040</v>
      </c>
      <c r="H25" s="158">
        <v>6161.8</v>
      </c>
      <c r="I25" s="19"/>
    </row>
    <row r="26" spans="1:9" s="28" customFormat="1" ht="13.5">
      <c r="A26" s="39" t="s">
        <v>34</v>
      </c>
      <c r="B26" s="4" t="s">
        <v>35</v>
      </c>
      <c r="C26" s="79">
        <v>1554</v>
      </c>
      <c r="D26" s="79">
        <v>170</v>
      </c>
      <c r="E26" s="80">
        <v>1384</v>
      </c>
      <c r="F26" s="190">
        <v>0</v>
      </c>
      <c r="G26" s="165">
        <v>0</v>
      </c>
      <c r="H26" s="166" t="s">
        <v>144</v>
      </c>
      <c r="I26" s="37"/>
    </row>
    <row r="27" spans="1:9" s="28" customFormat="1" ht="13.5">
      <c r="A27" s="36"/>
      <c r="B27" s="4" t="s">
        <v>36</v>
      </c>
      <c r="C27" s="79">
        <v>2571</v>
      </c>
      <c r="D27" s="79">
        <v>194</v>
      </c>
      <c r="E27" s="80">
        <v>2377</v>
      </c>
      <c r="F27" s="191">
        <v>1.2</v>
      </c>
      <c r="G27" s="161">
        <v>6875</v>
      </c>
      <c r="H27" s="162">
        <v>5729.2</v>
      </c>
      <c r="I27" s="19"/>
    </row>
    <row r="28" spans="1:9" s="28" customFormat="1" ht="13.5">
      <c r="A28" s="38"/>
      <c r="B28" s="13" t="s">
        <v>23</v>
      </c>
      <c r="C28" s="81">
        <v>7528</v>
      </c>
      <c r="D28" s="81">
        <v>728</v>
      </c>
      <c r="E28" s="83">
        <v>6800</v>
      </c>
      <c r="F28" s="192">
        <f>SUM(F25:F27)</f>
        <v>4.29</v>
      </c>
      <c r="G28" s="184">
        <f>SUM(G25:G27)</f>
        <v>25915</v>
      </c>
      <c r="H28" s="193">
        <f>+G28/F28</f>
        <v>6040.79254079254</v>
      </c>
      <c r="I28" s="19"/>
    </row>
    <row r="29" spans="1:9" s="28" customFormat="1" ht="13.5">
      <c r="A29" s="35" t="s">
        <v>37</v>
      </c>
      <c r="B29" s="3" t="s">
        <v>38</v>
      </c>
      <c r="C29" s="76">
        <v>6533</v>
      </c>
      <c r="D29" s="76">
        <v>1113</v>
      </c>
      <c r="E29" s="77">
        <v>5420</v>
      </c>
      <c r="F29" s="189">
        <v>7.53</v>
      </c>
      <c r="G29" s="78">
        <v>45947</v>
      </c>
      <c r="H29" s="158">
        <v>6101.9</v>
      </c>
      <c r="I29" s="19"/>
    </row>
    <row r="30" spans="1:9" s="28" customFormat="1" ht="13.5">
      <c r="A30" s="36"/>
      <c r="B30" s="4" t="s">
        <v>39</v>
      </c>
      <c r="C30" s="79">
        <v>2985</v>
      </c>
      <c r="D30" s="79">
        <v>340</v>
      </c>
      <c r="E30" s="80">
        <v>2645</v>
      </c>
      <c r="F30" s="194">
        <v>2.68</v>
      </c>
      <c r="G30" s="84">
        <v>11605</v>
      </c>
      <c r="H30" s="187">
        <v>4330.2</v>
      </c>
      <c r="I30" s="19"/>
    </row>
    <row r="31" spans="1:9" s="28" customFormat="1" ht="13.5">
      <c r="A31" s="36"/>
      <c r="B31" s="4" t="s">
        <v>40</v>
      </c>
      <c r="C31" s="79">
        <v>2971</v>
      </c>
      <c r="D31" s="79">
        <v>243</v>
      </c>
      <c r="E31" s="80">
        <v>2729</v>
      </c>
      <c r="F31" s="190">
        <v>0.99</v>
      </c>
      <c r="G31" s="165">
        <v>6752</v>
      </c>
      <c r="H31" s="195">
        <v>6820.2</v>
      </c>
      <c r="I31" s="37"/>
    </row>
    <row r="32" spans="1:9" s="28" customFormat="1" ht="13.5">
      <c r="A32" s="36"/>
      <c r="B32" s="4" t="s">
        <v>41</v>
      </c>
      <c r="C32" s="79">
        <v>3863</v>
      </c>
      <c r="D32" s="79">
        <v>187</v>
      </c>
      <c r="E32" s="80">
        <v>3676</v>
      </c>
      <c r="F32" s="190">
        <v>0</v>
      </c>
      <c r="G32" s="165">
        <v>0</v>
      </c>
      <c r="H32" s="166" t="s">
        <v>144</v>
      </c>
      <c r="I32" s="37"/>
    </row>
    <row r="33" spans="1:9" s="28" customFormat="1" ht="13.5">
      <c r="A33" s="38"/>
      <c r="B33" s="2" t="s">
        <v>23</v>
      </c>
      <c r="C33" s="81">
        <v>16352</v>
      </c>
      <c r="D33" s="81">
        <v>1883</v>
      </c>
      <c r="E33" s="83">
        <v>14469</v>
      </c>
      <c r="F33" s="168">
        <f>SUM(F29:F32)</f>
        <v>11.200000000000001</v>
      </c>
      <c r="G33" s="169">
        <f>SUM(G29:G32)</f>
        <v>64304</v>
      </c>
      <c r="H33" s="170">
        <f>+G33/F33</f>
        <v>5741.428571428571</v>
      </c>
      <c r="I33" s="19"/>
    </row>
    <row r="34" spans="1:9" s="28" customFormat="1" ht="34.5">
      <c r="A34" s="34" t="s">
        <v>42</v>
      </c>
      <c r="B34" s="16" t="s">
        <v>113</v>
      </c>
      <c r="C34" s="75">
        <v>6197</v>
      </c>
      <c r="D34" s="73">
        <v>5467</v>
      </c>
      <c r="E34" s="74">
        <v>730</v>
      </c>
      <c r="F34" s="171">
        <v>54.24</v>
      </c>
      <c r="G34" s="73">
        <v>583102</v>
      </c>
      <c r="H34" s="156">
        <v>10750.4</v>
      </c>
      <c r="I34" s="19"/>
    </row>
    <row r="35" spans="1:9" s="28" customFormat="1" ht="13.5">
      <c r="A35" s="34" t="s">
        <v>43</v>
      </c>
      <c r="B35" s="5" t="s">
        <v>44</v>
      </c>
      <c r="C35" s="75">
        <v>510</v>
      </c>
      <c r="D35" s="73">
        <v>510</v>
      </c>
      <c r="E35" s="74">
        <v>0</v>
      </c>
      <c r="F35" s="196">
        <v>5.11</v>
      </c>
      <c r="G35" s="85">
        <v>74283</v>
      </c>
      <c r="H35" s="197">
        <v>14536.8</v>
      </c>
      <c r="I35" s="19"/>
    </row>
    <row r="36" spans="1:9" s="28" customFormat="1" ht="13.5">
      <c r="A36" s="34" t="s">
        <v>45</v>
      </c>
      <c r="B36" s="5" t="s">
        <v>46</v>
      </c>
      <c r="C36" s="75">
        <v>1817</v>
      </c>
      <c r="D36" s="73">
        <v>1337</v>
      </c>
      <c r="E36" s="74">
        <v>480</v>
      </c>
      <c r="F36" s="171">
        <v>13.33</v>
      </c>
      <c r="G36" s="73">
        <v>140878</v>
      </c>
      <c r="H36" s="156">
        <v>10568.5</v>
      </c>
      <c r="I36" s="19"/>
    </row>
    <row r="37" spans="1:9" s="28" customFormat="1" ht="13.5">
      <c r="A37" s="35" t="s">
        <v>122</v>
      </c>
      <c r="B37" s="43" t="s">
        <v>94</v>
      </c>
      <c r="C37" s="86">
        <v>21749</v>
      </c>
      <c r="D37" s="87">
        <v>11698</v>
      </c>
      <c r="E37" s="88">
        <v>10051</v>
      </c>
      <c r="F37" s="198">
        <v>122.48</v>
      </c>
      <c r="G37" s="89">
        <v>1243417</v>
      </c>
      <c r="H37" s="199">
        <v>10152</v>
      </c>
      <c r="I37" s="19"/>
    </row>
    <row r="38" spans="1:9" s="28" customFormat="1" ht="13.5">
      <c r="A38" s="35" t="s">
        <v>47</v>
      </c>
      <c r="B38" s="3" t="s">
        <v>48</v>
      </c>
      <c r="C38" s="76">
        <v>4555</v>
      </c>
      <c r="D38" s="78">
        <v>2527</v>
      </c>
      <c r="E38" s="77">
        <v>2028</v>
      </c>
      <c r="F38" s="196">
        <v>26.75</v>
      </c>
      <c r="G38" s="85">
        <v>207725</v>
      </c>
      <c r="H38" s="197">
        <v>7765.4</v>
      </c>
      <c r="I38" s="19"/>
    </row>
    <row r="39" spans="1:9" s="28" customFormat="1" ht="13.5">
      <c r="A39" s="36"/>
      <c r="B39" s="4" t="s">
        <v>49</v>
      </c>
      <c r="C39" s="79">
        <v>1480</v>
      </c>
      <c r="D39" s="84">
        <v>569</v>
      </c>
      <c r="E39" s="80">
        <v>911</v>
      </c>
      <c r="F39" s="191">
        <v>6.3</v>
      </c>
      <c r="G39" s="161">
        <v>37553</v>
      </c>
      <c r="H39" s="162">
        <v>5960.8</v>
      </c>
      <c r="I39" s="19"/>
    </row>
    <row r="40" spans="1:9" s="28" customFormat="1" ht="13.5">
      <c r="A40" s="38"/>
      <c r="B40" s="2" t="s">
        <v>23</v>
      </c>
      <c r="C40" s="81">
        <v>6035</v>
      </c>
      <c r="D40" s="89">
        <v>3096</v>
      </c>
      <c r="E40" s="83">
        <v>2939</v>
      </c>
      <c r="F40" s="200">
        <f>SUM(F38:F39)</f>
        <v>33.05</v>
      </c>
      <c r="G40" s="201">
        <f>SUM(G38:G39)</f>
        <v>245278</v>
      </c>
      <c r="H40" s="202">
        <f>+G40/F40</f>
        <v>7421.42208774584</v>
      </c>
      <c r="I40" s="19"/>
    </row>
    <row r="41" spans="1:9" s="28" customFormat="1" ht="13.5">
      <c r="A41" s="35" t="s">
        <v>50</v>
      </c>
      <c r="B41" s="44" t="s">
        <v>51</v>
      </c>
      <c r="C41" s="76">
        <v>6749</v>
      </c>
      <c r="D41" s="76">
        <v>1549</v>
      </c>
      <c r="E41" s="77">
        <v>5200</v>
      </c>
      <c r="F41" s="171">
        <v>13.92</v>
      </c>
      <c r="G41" s="73">
        <v>88704</v>
      </c>
      <c r="H41" s="156">
        <v>6372.4</v>
      </c>
      <c r="I41" s="19"/>
    </row>
    <row r="42" spans="1:9" s="28" customFormat="1" ht="13.5">
      <c r="A42" s="34" t="s">
        <v>52</v>
      </c>
      <c r="B42" s="5" t="s">
        <v>53</v>
      </c>
      <c r="C42" s="75">
        <v>2526</v>
      </c>
      <c r="D42" s="73">
        <v>826</v>
      </c>
      <c r="E42" s="74">
        <v>1700</v>
      </c>
      <c r="F42" s="171">
        <v>7.76</v>
      </c>
      <c r="G42" s="73">
        <v>62005</v>
      </c>
      <c r="H42" s="156">
        <v>7990.3</v>
      </c>
      <c r="I42" s="19"/>
    </row>
    <row r="43" spans="1:9" s="28" customFormat="1" ht="13.5">
      <c r="A43" s="34" t="s">
        <v>54</v>
      </c>
      <c r="B43" s="5" t="s">
        <v>55</v>
      </c>
      <c r="C43" s="75">
        <v>1984</v>
      </c>
      <c r="D43" s="73">
        <v>721</v>
      </c>
      <c r="E43" s="74">
        <v>1263</v>
      </c>
      <c r="F43" s="171">
        <v>7.84</v>
      </c>
      <c r="G43" s="73">
        <v>52522</v>
      </c>
      <c r="H43" s="156">
        <v>6699.2</v>
      </c>
      <c r="I43" s="19"/>
    </row>
    <row r="44" spans="1:9" s="28" customFormat="1" ht="13.5">
      <c r="A44" s="35" t="s">
        <v>56</v>
      </c>
      <c r="B44" s="3" t="s">
        <v>123</v>
      </c>
      <c r="C44" s="76">
        <v>6737</v>
      </c>
      <c r="D44" s="78">
        <v>1168</v>
      </c>
      <c r="E44" s="77">
        <v>5569</v>
      </c>
      <c r="F44" s="171">
        <v>10.88</v>
      </c>
      <c r="G44" s="73">
        <v>47256</v>
      </c>
      <c r="H44" s="156">
        <v>4343.4</v>
      </c>
      <c r="I44" s="45"/>
    </row>
    <row r="45" spans="1:9" s="28" customFormat="1" ht="13.5">
      <c r="A45" s="35" t="s">
        <v>57</v>
      </c>
      <c r="B45" s="3" t="s">
        <v>58</v>
      </c>
      <c r="C45" s="76">
        <v>6031</v>
      </c>
      <c r="D45" s="78">
        <v>2872</v>
      </c>
      <c r="E45" s="77">
        <v>3159</v>
      </c>
      <c r="F45" s="196">
        <v>34.14</v>
      </c>
      <c r="G45" s="203">
        <v>311178</v>
      </c>
      <c r="H45" s="197">
        <v>9114.8</v>
      </c>
      <c r="I45" s="19"/>
    </row>
    <row r="46" spans="1:9" s="28" customFormat="1" ht="13.5">
      <c r="A46" s="36"/>
      <c r="B46" s="4" t="s">
        <v>59</v>
      </c>
      <c r="C46" s="79">
        <v>3162</v>
      </c>
      <c r="D46" s="84">
        <v>749</v>
      </c>
      <c r="E46" s="80">
        <v>2413</v>
      </c>
      <c r="F46" s="188">
        <v>6.76</v>
      </c>
      <c r="G46" s="204">
        <v>59702</v>
      </c>
      <c r="H46" s="162">
        <v>8831.7</v>
      </c>
      <c r="I46" s="19"/>
    </row>
    <row r="47" spans="1:9" s="28" customFormat="1" ht="13.5">
      <c r="A47" s="36"/>
      <c r="B47" s="4" t="s">
        <v>60</v>
      </c>
      <c r="C47" s="79">
        <v>1622</v>
      </c>
      <c r="D47" s="84">
        <v>261</v>
      </c>
      <c r="E47" s="80">
        <v>1361</v>
      </c>
      <c r="F47" s="188">
        <v>2.81</v>
      </c>
      <c r="G47" s="204">
        <v>19492</v>
      </c>
      <c r="H47" s="162">
        <v>6936.7</v>
      </c>
      <c r="I47" s="19"/>
    </row>
    <row r="48" spans="1:9" s="28" customFormat="1" ht="13.5">
      <c r="A48" s="38"/>
      <c r="B48" s="2" t="s">
        <v>23</v>
      </c>
      <c r="C48" s="81">
        <v>10815</v>
      </c>
      <c r="D48" s="89">
        <v>3882</v>
      </c>
      <c r="E48" s="83">
        <v>6933</v>
      </c>
      <c r="F48" s="168">
        <f>SUM(F45:F47)</f>
        <v>43.71</v>
      </c>
      <c r="G48" s="205">
        <f>SUM(G45:G47)</f>
        <v>390372</v>
      </c>
      <c r="H48" s="170">
        <f>+G48/F48</f>
        <v>8930.95401509952</v>
      </c>
      <c r="I48" s="19"/>
    </row>
    <row r="49" spans="1:9" s="28" customFormat="1" ht="13.5">
      <c r="A49" s="35" t="s">
        <v>61</v>
      </c>
      <c r="B49" s="44" t="s">
        <v>62</v>
      </c>
      <c r="C49" s="76">
        <v>2742</v>
      </c>
      <c r="D49" s="76">
        <v>2502</v>
      </c>
      <c r="E49" s="77">
        <v>240</v>
      </c>
      <c r="F49" s="206">
        <v>25.14</v>
      </c>
      <c r="G49" s="85">
        <v>246259</v>
      </c>
      <c r="H49" s="207">
        <v>9795.5</v>
      </c>
      <c r="I49" s="19"/>
    </row>
    <row r="50" spans="1:9" s="28" customFormat="1" ht="13.5">
      <c r="A50" s="36"/>
      <c r="B50" s="46" t="s">
        <v>63</v>
      </c>
      <c r="C50" s="79">
        <v>1803</v>
      </c>
      <c r="D50" s="79">
        <v>1308</v>
      </c>
      <c r="E50" s="80">
        <v>495</v>
      </c>
      <c r="F50" s="208">
        <v>14.9</v>
      </c>
      <c r="G50" s="161">
        <v>90626</v>
      </c>
      <c r="H50" s="182">
        <v>6082.3</v>
      </c>
      <c r="I50" s="19"/>
    </row>
    <row r="51" spans="1:9" s="28" customFormat="1" ht="13.5">
      <c r="A51" s="36"/>
      <c r="B51" s="46" t="s">
        <v>64</v>
      </c>
      <c r="C51" s="82">
        <v>3041</v>
      </c>
      <c r="D51" s="82">
        <v>1509</v>
      </c>
      <c r="E51" s="175">
        <v>1532</v>
      </c>
      <c r="F51" s="176">
        <v>17.92</v>
      </c>
      <c r="G51" s="177">
        <v>131467</v>
      </c>
      <c r="H51" s="178">
        <v>7336.3</v>
      </c>
      <c r="I51" s="19"/>
    </row>
    <row r="52" spans="1:9" s="28" customFormat="1" ht="13.5">
      <c r="A52" s="36"/>
      <c r="B52" s="47" t="s">
        <v>23</v>
      </c>
      <c r="C52" s="90">
        <v>7586</v>
      </c>
      <c r="D52" s="209">
        <v>5319</v>
      </c>
      <c r="E52" s="175">
        <v>2267</v>
      </c>
      <c r="F52" s="183">
        <f>SUM(F49:F51)</f>
        <v>57.96</v>
      </c>
      <c r="G52" s="184">
        <f>SUM(G49:G51)</f>
        <v>468352</v>
      </c>
      <c r="H52" s="185">
        <f>+G52/F52</f>
        <v>8080.607315389924</v>
      </c>
      <c r="I52" s="19"/>
    </row>
    <row r="53" spans="1:9" s="28" customFormat="1" ht="13.5">
      <c r="A53" s="35" t="s">
        <v>65</v>
      </c>
      <c r="B53" s="48" t="s">
        <v>66</v>
      </c>
      <c r="C53" s="91">
        <v>6598</v>
      </c>
      <c r="D53" s="85">
        <v>2220</v>
      </c>
      <c r="E53" s="77">
        <v>4378</v>
      </c>
      <c r="F53" s="210">
        <v>24.34</v>
      </c>
      <c r="G53" s="73">
        <v>202390</v>
      </c>
      <c r="H53" s="211">
        <v>8315.1</v>
      </c>
      <c r="I53" s="19"/>
    </row>
    <row r="54" spans="1:9" s="28" customFormat="1" ht="56.25" thickBot="1">
      <c r="A54" s="49" t="s">
        <v>124</v>
      </c>
      <c r="B54" s="17" t="s">
        <v>114</v>
      </c>
      <c r="C54" s="92">
        <v>8240</v>
      </c>
      <c r="D54" s="93">
        <v>1970</v>
      </c>
      <c r="E54" s="94">
        <v>6270</v>
      </c>
      <c r="F54" s="212">
        <v>14.41</v>
      </c>
      <c r="G54" s="93">
        <v>98566</v>
      </c>
      <c r="H54" s="213">
        <v>6840.1</v>
      </c>
      <c r="I54" s="19"/>
    </row>
    <row r="55" spans="1:9" s="28" customFormat="1" ht="14.25" thickBot="1">
      <c r="A55" s="50"/>
      <c r="B55" s="22"/>
      <c r="C55" s="95"/>
      <c r="D55" s="95"/>
      <c r="E55" s="95"/>
      <c r="F55" s="69"/>
      <c r="G55" s="18"/>
      <c r="H55" s="19"/>
      <c r="I55" s="19"/>
    </row>
    <row r="56" spans="1:9" s="28" customFormat="1" ht="11.25" customHeight="1">
      <c r="A56" s="132" t="s">
        <v>0</v>
      </c>
      <c r="B56" s="27"/>
      <c r="C56" s="147" t="s">
        <v>140</v>
      </c>
      <c r="D56" s="148"/>
      <c r="E56" s="148"/>
      <c r="F56" s="150" t="s">
        <v>145</v>
      </c>
      <c r="G56" s="151"/>
      <c r="H56" s="152"/>
      <c r="I56" s="20"/>
    </row>
    <row r="57" spans="1:9" s="28" customFormat="1" ht="21" customHeight="1">
      <c r="A57" s="133"/>
      <c r="B57" s="30" t="s">
        <v>1</v>
      </c>
      <c r="C57" s="135" t="s">
        <v>2</v>
      </c>
      <c r="D57" s="137" t="s">
        <v>3</v>
      </c>
      <c r="E57" s="139" t="s">
        <v>118</v>
      </c>
      <c r="F57" s="135" t="s">
        <v>125</v>
      </c>
      <c r="G57" s="144" t="s">
        <v>126</v>
      </c>
      <c r="H57" s="114" t="s">
        <v>121</v>
      </c>
      <c r="I57" s="21"/>
    </row>
    <row r="58" spans="1:9" s="28" customFormat="1" ht="21" customHeight="1" thickBot="1">
      <c r="A58" s="134"/>
      <c r="B58" s="31"/>
      <c r="C58" s="136"/>
      <c r="D58" s="138"/>
      <c r="E58" s="140"/>
      <c r="F58" s="142"/>
      <c r="G58" s="146"/>
      <c r="H58" s="115"/>
      <c r="I58" s="21"/>
    </row>
    <row r="59" spans="1:9" s="28" customFormat="1" ht="13.5">
      <c r="A59" s="35" t="s">
        <v>67</v>
      </c>
      <c r="B59" s="3" t="s">
        <v>68</v>
      </c>
      <c r="C59" s="76">
        <v>2727</v>
      </c>
      <c r="D59" s="76">
        <v>634</v>
      </c>
      <c r="E59" s="77">
        <v>2093</v>
      </c>
      <c r="F59" s="214">
        <v>6.73</v>
      </c>
      <c r="G59" s="215">
        <v>42386</v>
      </c>
      <c r="H59" s="216">
        <v>6298.1</v>
      </c>
      <c r="I59" s="19"/>
    </row>
    <row r="60" spans="1:9" s="28" customFormat="1" ht="13.5">
      <c r="A60" s="39"/>
      <c r="B60" s="4" t="s">
        <v>111</v>
      </c>
      <c r="C60" s="79">
        <v>2488</v>
      </c>
      <c r="D60" s="79">
        <v>545</v>
      </c>
      <c r="E60" s="80">
        <v>1943</v>
      </c>
      <c r="F60" s="176">
        <v>5.54</v>
      </c>
      <c r="G60" s="177">
        <v>37754</v>
      </c>
      <c r="H60" s="178">
        <v>6814.8</v>
      </c>
      <c r="I60" s="19"/>
    </row>
    <row r="61" spans="1:9" s="28" customFormat="1" ht="13.5">
      <c r="A61" s="42"/>
      <c r="B61" s="2" t="s">
        <v>23</v>
      </c>
      <c r="C61" s="81">
        <v>5215</v>
      </c>
      <c r="D61" s="81">
        <v>1179</v>
      </c>
      <c r="E61" s="83">
        <v>4036</v>
      </c>
      <c r="F61" s="183">
        <f>SUM(F59:F60)</f>
        <v>12.27</v>
      </c>
      <c r="G61" s="184">
        <f>SUM(G59:G60)</f>
        <v>80140</v>
      </c>
      <c r="H61" s="185">
        <f>+G61/F61</f>
        <v>6531.377343113285</v>
      </c>
      <c r="I61" s="19"/>
    </row>
    <row r="62" spans="1:9" s="28" customFormat="1" ht="13.5">
      <c r="A62" s="39" t="s">
        <v>69</v>
      </c>
      <c r="B62" s="3" t="s">
        <v>70</v>
      </c>
      <c r="C62" s="76">
        <v>3395</v>
      </c>
      <c r="D62" s="76">
        <v>574</v>
      </c>
      <c r="E62" s="77">
        <v>2821</v>
      </c>
      <c r="F62" s="217">
        <v>4</v>
      </c>
      <c r="G62" s="84">
        <v>25861</v>
      </c>
      <c r="H62" s="218">
        <v>6465.3</v>
      </c>
      <c r="I62" s="19"/>
    </row>
    <row r="63" spans="1:9" s="28" customFormat="1" ht="13.5">
      <c r="A63" s="39"/>
      <c r="B63" s="4" t="s">
        <v>71</v>
      </c>
      <c r="C63" s="79">
        <v>3000</v>
      </c>
      <c r="D63" s="79">
        <v>470</v>
      </c>
      <c r="E63" s="80">
        <v>2530</v>
      </c>
      <c r="F63" s="181">
        <v>3.58</v>
      </c>
      <c r="G63" s="161">
        <v>24228</v>
      </c>
      <c r="H63" s="182">
        <v>6767.6</v>
      </c>
      <c r="I63" s="19"/>
    </row>
    <row r="64" spans="1:9" s="28" customFormat="1" ht="13.5">
      <c r="A64" s="39"/>
      <c r="B64" s="4" t="s">
        <v>72</v>
      </c>
      <c r="C64" s="79">
        <v>1595</v>
      </c>
      <c r="D64" s="79">
        <v>366</v>
      </c>
      <c r="E64" s="80">
        <v>1229</v>
      </c>
      <c r="F64" s="181">
        <v>3.41</v>
      </c>
      <c r="G64" s="161">
        <v>19334</v>
      </c>
      <c r="H64" s="182">
        <v>5669.8</v>
      </c>
      <c r="I64" s="19"/>
    </row>
    <row r="65" spans="1:9" s="28" customFormat="1" ht="13.5">
      <c r="A65" s="42"/>
      <c r="B65" s="2" t="s">
        <v>23</v>
      </c>
      <c r="C65" s="81">
        <v>7990</v>
      </c>
      <c r="D65" s="81">
        <v>1410</v>
      </c>
      <c r="E65" s="83">
        <v>6580</v>
      </c>
      <c r="F65" s="183">
        <f>SUM(F62:F64)</f>
        <v>10.99</v>
      </c>
      <c r="G65" s="184">
        <f>SUM(G62:G64)</f>
        <v>69423</v>
      </c>
      <c r="H65" s="185">
        <f>+G65/F65</f>
        <v>6316.924476797089</v>
      </c>
      <c r="I65" s="19"/>
    </row>
    <row r="66" spans="1:9" s="28" customFormat="1" ht="45">
      <c r="A66" s="39" t="s">
        <v>127</v>
      </c>
      <c r="B66" s="14" t="s">
        <v>115</v>
      </c>
      <c r="C66" s="96">
        <v>11247</v>
      </c>
      <c r="D66" s="91">
        <v>1404</v>
      </c>
      <c r="E66" s="77">
        <v>9843</v>
      </c>
      <c r="F66" s="210">
        <v>9.64</v>
      </c>
      <c r="G66" s="73">
        <v>41347</v>
      </c>
      <c r="H66" s="211">
        <v>4289.1</v>
      </c>
      <c r="I66" s="19"/>
    </row>
    <row r="67" spans="1:9" s="28" customFormat="1" ht="13.5">
      <c r="A67" s="34" t="s">
        <v>73</v>
      </c>
      <c r="B67" s="5" t="s">
        <v>74</v>
      </c>
      <c r="C67" s="75">
        <v>5855</v>
      </c>
      <c r="D67" s="75">
        <v>813</v>
      </c>
      <c r="E67" s="74">
        <v>5042</v>
      </c>
      <c r="F67" s="210">
        <v>4.19</v>
      </c>
      <c r="G67" s="73">
        <v>19453</v>
      </c>
      <c r="H67" s="211">
        <v>4642.7</v>
      </c>
      <c r="I67" s="19"/>
    </row>
    <row r="68" spans="1:9" s="28" customFormat="1" ht="13.5">
      <c r="A68" s="39" t="s">
        <v>75</v>
      </c>
      <c r="B68" s="4" t="s">
        <v>76</v>
      </c>
      <c r="C68" s="79">
        <v>15988</v>
      </c>
      <c r="D68" s="79">
        <v>2638</v>
      </c>
      <c r="E68" s="77">
        <v>13350</v>
      </c>
      <c r="F68" s="210">
        <v>22.79</v>
      </c>
      <c r="G68" s="73">
        <v>109547</v>
      </c>
      <c r="H68" s="211">
        <v>4806.8</v>
      </c>
      <c r="I68" s="19"/>
    </row>
    <row r="69" spans="1:9" s="28" customFormat="1" ht="45">
      <c r="A69" s="35" t="s">
        <v>77</v>
      </c>
      <c r="B69" s="15" t="s">
        <v>128</v>
      </c>
      <c r="C69" s="91">
        <v>10912</v>
      </c>
      <c r="D69" s="85">
        <v>1749</v>
      </c>
      <c r="E69" s="77">
        <v>9163</v>
      </c>
      <c r="F69" s="210">
        <v>14.99</v>
      </c>
      <c r="G69" s="73">
        <v>67067</v>
      </c>
      <c r="H69" s="211">
        <v>4474.1</v>
      </c>
      <c r="I69" s="45"/>
    </row>
    <row r="70" spans="1:9" s="28" customFormat="1" ht="13.5">
      <c r="A70" s="34" t="s">
        <v>78</v>
      </c>
      <c r="B70" s="5" t="s">
        <v>79</v>
      </c>
      <c r="C70" s="75">
        <v>3672</v>
      </c>
      <c r="D70" s="73">
        <v>1157</v>
      </c>
      <c r="E70" s="74">
        <v>2515</v>
      </c>
      <c r="F70" s="210">
        <v>9.48</v>
      </c>
      <c r="G70" s="73">
        <v>45115</v>
      </c>
      <c r="H70" s="211">
        <v>4759</v>
      </c>
      <c r="I70" s="19"/>
    </row>
    <row r="71" spans="1:9" s="28" customFormat="1" ht="14.25" thickBot="1">
      <c r="A71" s="34" t="s">
        <v>80</v>
      </c>
      <c r="B71" s="5" t="s">
        <v>81</v>
      </c>
      <c r="C71" s="75">
        <v>6045</v>
      </c>
      <c r="D71" s="73">
        <v>553</v>
      </c>
      <c r="E71" s="74">
        <f>C71-D71</f>
        <v>5492</v>
      </c>
      <c r="F71" s="219">
        <v>1.49</v>
      </c>
      <c r="G71" s="220">
        <v>5280</v>
      </c>
      <c r="H71" s="221">
        <v>3543.6</v>
      </c>
      <c r="I71" s="19"/>
    </row>
    <row r="72" spans="1:10" s="28" customFormat="1" ht="14.25" thickBot="1">
      <c r="A72" s="51" t="s">
        <v>95</v>
      </c>
      <c r="B72" s="52"/>
      <c r="C72" s="97">
        <v>236738</v>
      </c>
      <c r="D72" s="97">
        <v>72199</v>
      </c>
      <c r="E72" s="222">
        <v>164539</v>
      </c>
      <c r="F72" s="223">
        <f>SUM(F6:F54)+SUM(F59:F71)-F16-F21-F24-F28-F33-F40-F48-F52-F61-F65</f>
        <v>707.9599999999998</v>
      </c>
      <c r="G72" s="224">
        <f>SUM(G6:G54)+SUM(G59:G71)-G16-G21-G24-G28-G33-G40-G48-G52-G61-G65</f>
        <v>5966605</v>
      </c>
      <c r="H72" s="225">
        <f>+G72/F72</f>
        <v>8427.884343748237</v>
      </c>
      <c r="I72" s="19"/>
      <c r="J72" s="111"/>
    </row>
    <row r="73" spans="3:9" s="28" customFormat="1" ht="14.25" thickBot="1">
      <c r="C73" s="98"/>
      <c r="D73" s="98"/>
      <c r="E73" s="98"/>
      <c r="F73" s="226"/>
      <c r="G73" s="226"/>
      <c r="H73" s="227"/>
      <c r="I73" s="53"/>
    </row>
    <row r="74" spans="1:9" s="28" customFormat="1" ht="24" customHeight="1">
      <c r="A74" s="54" t="s">
        <v>82</v>
      </c>
      <c r="B74" s="11" t="s">
        <v>110</v>
      </c>
      <c r="C74" s="99">
        <v>1582</v>
      </c>
      <c r="D74" s="126" t="s">
        <v>136</v>
      </c>
      <c r="E74" s="127"/>
      <c r="F74" s="228">
        <v>0</v>
      </c>
      <c r="G74" s="229">
        <v>0</v>
      </c>
      <c r="H74" s="230" t="s">
        <v>144</v>
      </c>
      <c r="I74" s="55"/>
    </row>
    <row r="75" spans="1:9" s="28" customFormat="1" ht="13.5" customHeight="1">
      <c r="A75" s="36"/>
      <c r="B75" s="12" t="s">
        <v>129</v>
      </c>
      <c r="C75" s="100">
        <v>6417</v>
      </c>
      <c r="D75" s="116" t="s">
        <v>130</v>
      </c>
      <c r="E75" s="117"/>
      <c r="F75" s="190">
        <v>0</v>
      </c>
      <c r="G75" s="231">
        <v>0</v>
      </c>
      <c r="H75" s="232" t="s">
        <v>144</v>
      </c>
      <c r="I75" s="56"/>
    </row>
    <row r="76" spans="1:9" s="28" customFormat="1" ht="13.5" customHeight="1">
      <c r="A76" s="38"/>
      <c r="B76" s="13" t="s">
        <v>23</v>
      </c>
      <c r="C76" s="81">
        <f>SUM(C74:C75)</f>
        <v>7999</v>
      </c>
      <c r="D76" s="118" t="s">
        <v>137</v>
      </c>
      <c r="E76" s="119"/>
      <c r="F76" s="200">
        <f>SUM(F74:F75)</f>
        <v>0</v>
      </c>
      <c r="G76" s="233">
        <f>SUM(G74:G75)</f>
        <v>0</v>
      </c>
      <c r="H76" s="234" t="s">
        <v>144</v>
      </c>
      <c r="I76" s="19"/>
    </row>
    <row r="77" spans="1:9" s="28" customFormat="1" ht="13.5" customHeight="1">
      <c r="A77" s="39" t="s">
        <v>83</v>
      </c>
      <c r="B77" s="47" t="s">
        <v>84</v>
      </c>
      <c r="C77" s="82">
        <v>6635</v>
      </c>
      <c r="D77" s="120" t="s">
        <v>99</v>
      </c>
      <c r="E77" s="121"/>
      <c r="F77" s="98">
        <v>7.91</v>
      </c>
      <c r="G77" s="78">
        <v>26257</v>
      </c>
      <c r="H77" s="178">
        <v>3319.5</v>
      </c>
      <c r="I77" s="56"/>
    </row>
    <row r="78" spans="1:9" s="28" customFormat="1" ht="13.5" customHeight="1">
      <c r="A78" s="36"/>
      <c r="B78" s="12" t="s">
        <v>85</v>
      </c>
      <c r="C78" s="100">
        <v>789</v>
      </c>
      <c r="D78" s="116" t="s">
        <v>100</v>
      </c>
      <c r="E78" s="117"/>
      <c r="F78" s="190">
        <v>0</v>
      </c>
      <c r="G78" s="231">
        <v>0</v>
      </c>
      <c r="H78" s="232" t="s">
        <v>144</v>
      </c>
      <c r="I78" s="55"/>
    </row>
    <row r="79" spans="1:9" s="28" customFormat="1" ht="13.5" customHeight="1">
      <c r="A79" s="36"/>
      <c r="B79" s="12" t="s">
        <v>86</v>
      </c>
      <c r="C79" s="100">
        <v>358</v>
      </c>
      <c r="D79" s="116" t="s">
        <v>101</v>
      </c>
      <c r="E79" s="117"/>
      <c r="F79" s="190">
        <v>0</v>
      </c>
      <c r="G79" s="231">
        <v>0</v>
      </c>
      <c r="H79" s="232" t="s">
        <v>144</v>
      </c>
      <c r="I79" s="55"/>
    </row>
    <row r="80" spans="1:9" s="28" customFormat="1" ht="13.5" customHeight="1">
      <c r="A80" s="38"/>
      <c r="B80" s="13" t="s">
        <v>23</v>
      </c>
      <c r="C80" s="81">
        <f>SUM(C77:C79)</f>
        <v>7782</v>
      </c>
      <c r="D80" s="118" t="s">
        <v>102</v>
      </c>
      <c r="E80" s="119"/>
      <c r="F80" s="200">
        <f>SUM(F77:F79)</f>
        <v>7.91</v>
      </c>
      <c r="G80" s="233">
        <f>SUM(G77:G79)</f>
        <v>26257</v>
      </c>
      <c r="H80" s="235">
        <f>+G80/F80</f>
        <v>3319.4690265486724</v>
      </c>
      <c r="I80" s="19"/>
    </row>
    <row r="81" spans="1:9" s="28" customFormat="1" ht="13.5" customHeight="1">
      <c r="A81" s="39" t="s">
        <v>87</v>
      </c>
      <c r="B81" s="3" t="s">
        <v>88</v>
      </c>
      <c r="C81" s="76">
        <v>3348</v>
      </c>
      <c r="D81" s="120" t="s">
        <v>103</v>
      </c>
      <c r="E81" s="121"/>
      <c r="F81" s="236">
        <v>0</v>
      </c>
      <c r="G81" s="237">
        <v>0</v>
      </c>
      <c r="H81" s="238" t="s">
        <v>144</v>
      </c>
      <c r="I81" s="55"/>
    </row>
    <row r="82" spans="1:9" s="28" customFormat="1" ht="24" customHeight="1">
      <c r="A82" s="36"/>
      <c r="B82" s="10" t="s">
        <v>109</v>
      </c>
      <c r="C82" s="100">
        <v>3706</v>
      </c>
      <c r="D82" s="116" t="s">
        <v>104</v>
      </c>
      <c r="E82" s="117"/>
      <c r="F82" s="190">
        <v>0</v>
      </c>
      <c r="G82" s="231">
        <v>0</v>
      </c>
      <c r="H82" s="232" t="s">
        <v>144</v>
      </c>
      <c r="I82" s="55"/>
    </row>
    <row r="83" spans="1:9" s="28" customFormat="1" ht="13.5" customHeight="1">
      <c r="A83" s="36"/>
      <c r="B83" s="57" t="s">
        <v>89</v>
      </c>
      <c r="C83" s="100">
        <v>2317</v>
      </c>
      <c r="D83" s="116" t="s">
        <v>105</v>
      </c>
      <c r="E83" s="117"/>
      <c r="F83" s="190">
        <v>0</v>
      </c>
      <c r="G83" s="231">
        <v>0</v>
      </c>
      <c r="H83" s="232" t="s">
        <v>144</v>
      </c>
      <c r="I83" s="55"/>
    </row>
    <row r="84" spans="1:9" s="28" customFormat="1" ht="13.5" customHeight="1">
      <c r="A84" s="36"/>
      <c r="B84" s="57" t="s">
        <v>90</v>
      </c>
      <c r="C84" s="100">
        <v>2921</v>
      </c>
      <c r="D84" s="116" t="s">
        <v>106</v>
      </c>
      <c r="E84" s="117"/>
      <c r="F84" s="190">
        <v>1.16</v>
      </c>
      <c r="G84" s="231">
        <v>5872</v>
      </c>
      <c r="H84" s="239">
        <v>5062.1</v>
      </c>
      <c r="I84" s="55"/>
    </row>
    <row r="85" spans="1:9" s="28" customFormat="1" ht="13.5" customHeight="1">
      <c r="A85" s="38"/>
      <c r="B85" s="13" t="s">
        <v>23</v>
      </c>
      <c r="C85" s="81">
        <f>SUM(C81:C84)</f>
        <v>12292</v>
      </c>
      <c r="D85" s="118" t="s">
        <v>131</v>
      </c>
      <c r="E85" s="119"/>
      <c r="F85" s="200">
        <f>SUM(F81:F84)</f>
        <v>1.16</v>
      </c>
      <c r="G85" s="233">
        <f>SUM(G81:G84)</f>
        <v>5872</v>
      </c>
      <c r="H85" s="240">
        <f>+G85/F85</f>
        <v>5062.068965517242</v>
      </c>
      <c r="I85" s="55"/>
    </row>
    <row r="86" spans="1:9" s="28" customFormat="1" ht="13.5" customHeight="1">
      <c r="A86" s="58" t="s">
        <v>132</v>
      </c>
      <c r="B86" s="1" t="s">
        <v>98</v>
      </c>
      <c r="C86" s="101">
        <v>5577</v>
      </c>
      <c r="D86" s="130" t="s">
        <v>107</v>
      </c>
      <c r="E86" s="131"/>
      <c r="F86" s="241">
        <v>0</v>
      </c>
      <c r="G86" s="242">
        <v>0</v>
      </c>
      <c r="H86" s="243" t="s">
        <v>144</v>
      </c>
      <c r="I86" s="55"/>
    </row>
    <row r="87" spans="1:9" s="28" customFormat="1" ht="24" customHeight="1">
      <c r="A87" s="29" t="s">
        <v>133</v>
      </c>
      <c r="B87" s="9" t="s">
        <v>134</v>
      </c>
      <c r="C87" s="81">
        <v>2100</v>
      </c>
      <c r="D87" s="128" t="s">
        <v>103</v>
      </c>
      <c r="E87" s="129"/>
      <c r="F87" s="200">
        <v>0</v>
      </c>
      <c r="G87" s="233">
        <v>0</v>
      </c>
      <c r="H87" s="234" t="s">
        <v>144</v>
      </c>
      <c r="I87" s="55"/>
    </row>
    <row r="88" spans="1:9" s="28" customFormat="1" ht="14.25" customHeight="1" thickBot="1">
      <c r="A88" s="35" t="s">
        <v>91</v>
      </c>
      <c r="B88" s="59" t="s">
        <v>92</v>
      </c>
      <c r="C88" s="82">
        <v>4068</v>
      </c>
      <c r="D88" s="124" t="s">
        <v>108</v>
      </c>
      <c r="E88" s="125"/>
      <c r="F88" s="244">
        <v>0</v>
      </c>
      <c r="G88" s="245">
        <v>0</v>
      </c>
      <c r="H88" s="246" t="s">
        <v>144</v>
      </c>
      <c r="I88" s="55"/>
    </row>
    <row r="89" spans="1:9" s="28" customFormat="1" ht="14.25" customHeight="1" thickBot="1">
      <c r="A89" s="122" t="s">
        <v>96</v>
      </c>
      <c r="B89" s="123"/>
      <c r="C89" s="97">
        <f>SUM(C74:C88)-C76-C80-C85</f>
        <v>39818</v>
      </c>
      <c r="D89" s="247" t="s">
        <v>141</v>
      </c>
      <c r="E89" s="248"/>
      <c r="F89" s="249">
        <f>SUM(F74:F88)-F76-F80-F85</f>
        <v>9.07</v>
      </c>
      <c r="G89" s="250">
        <f>SUM(G74:G88)-G76-G80-G85</f>
        <v>32129</v>
      </c>
      <c r="H89" s="251">
        <f>+G89/F89</f>
        <v>3542.337375964719</v>
      </c>
      <c r="I89" s="19"/>
    </row>
    <row r="90" spans="1:9" s="28" customFormat="1" ht="14.25" thickBot="1">
      <c r="A90" s="60"/>
      <c r="B90" s="60"/>
      <c r="F90" s="7"/>
      <c r="G90" s="7"/>
      <c r="H90" s="252"/>
      <c r="I90" s="7"/>
    </row>
    <row r="91" spans="1:9" s="28" customFormat="1" ht="14.25" thickBot="1">
      <c r="A91" s="8" t="s">
        <v>135</v>
      </c>
      <c r="B91" s="61"/>
      <c r="C91" s="102">
        <f>SUM(C89,C72)</f>
        <v>276556</v>
      </c>
      <c r="D91" s="224">
        <f>D72</f>
        <v>72199</v>
      </c>
      <c r="E91" s="253">
        <f>E72</f>
        <v>164539</v>
      </c>
      <c r="F91" s="249">
        <v>717.04</v>
      </c>
      <c r="G91" s="254">
        <f>SUM(G89,G72)</f>
        <v>5998734</v>
      </c>
      <c r="H91" s="251">
        <f>+G91/F91</f>
        <v>8365.968425750307</v>
      </c>
      <c r="I91" s="19"/>
    </row>
    <row r="92" spans="1:9" s="28" customFormat="1" ht="14.25" thickBot="1">
      <c r="A92" s="60"/>
      <c r="B92" s="60"/>
      <c r="F92" s="7"/>
      <c r="G92" s="7"/>
      <c r="H92" s="7"/>
      <c r="I92" s="7"/>
    </row>
    <row r="93" spans="1:9" s="28" customFormat="1" ht="14.25" thickBot="1">
      <c r="A93" s="8" t="s">
        <v>93</v>
      </c>
      <c r="B93" s="61"/>
      <c r="C93" s="103">
        <f>C91/379775</f>
        <v>0.7282101244157725</v>
      </c>
      <c r="D93" s="104">
        <f>D91/379775</f>
        <v>0.19010993351326444</v>
      </c>
      <c r="E93" s="105">
        <f>E91/379775</f>
        <v>0.4332539003357251</v>
      </c>
      <c r="F93" s="255">
        <f>F91*100/379775</f>
        <v>0.1888065301823448</v>
      </c>
      <c r="G93" s="112" t="s">
        <v>22</v>
      </c>
      <c r="H93" s="113"/>
      <c r="I93" s="62"/>
    </row>
    <row r="94" spans="1:10" ht="6" customHeight="1">
      <c r="A94" s="24"/>
      <c r="B94" s="24"/>
      <c r="C94" s="24"/>
      <c r="D94" s="24"/>
      <c r="E94" s="24"/>
      <c r="F94" s="24"/>
      <c r="G94" s="24"/>
      <c r="H94" s="24"/>
      <c r="I94" s="24"/>
      <c r="J94" s="63"/>
    </row>
    <row r="95" spans="1:9" ht="13.5">
      <c r="A95" s="64" t="s">
        <v>146</v>
      </c>
      <c r="B95" s="64"/>
      <c r="C95" s="64"/>
      <c r="D95" s="64"/>
      <c r="E95" s="64"/>
      <c r="F95" s="64"/>
      <c r="H95" s="24"/>
      <c r="I95" s="24"/>
    </row>
    <row r="96" spans="1:9" ht="13.5">
      <c r="A96" s="6" t="s">
        <v>112</v>
      </c>
      <c r="H96" s="24"/>
      <c r="I96" s="24"/>
    </row>
    <row r="97" ht="13.5">
      <c r="A97" s="6" t="s">
        <v>116</v>
      </c>
    </row>
    <row r="98" spans="1:10" s="63" customFormat="1" ht="13.5">
      <c r="A98" s="65" t="s">
        <v>147</v>
      </c>
      <c r="B98" s="65"/>
      <c r="C98" s="65"/>
      <c r="D98" s="65"/>
      <c r="E98" s="65"/>
      <c r="F98" s="106"/>
      <c r="G98" s="107"/>
      <c r="H98" s="108"/>
      <c r="I98" s="24"/>
      <c r="J98" s="6"/>
    </row>
    <row r="99" spans="1:10" s="63" customFormat="1" ht="13.5">
      <c r="A99" s="6" t="s">
        <v>117</v>
      </c>
      <c r="B99" s="6"/>
      <c r="C99" s="6"/>
      <c r="D99" s="6"/>
      <c r="E99" s="6"/>
      <c r="F99" s="65"/>
      <c r="G99" s="66"/>
      <c r="H99" s="67"/>
      <c r="I99" s="24"/>
      <c r="J99" s="6"/>
    </row>
    <row r="100" ht="13.5">
      <c r="A100" s="6" t="s">
        <v>142</v>
      </c>
    </row>
  </sheetData>
  <sheetProtection/>
  <mergeCells count="36">
    <mergeCell ref="F56:H56"/>
    <mergeCell ref="F57:F58"/>
    <mergeCell ref="F4:F5"/>
    <mergeCell ref="G4:G5"/>
    <mergeCell ref="C3:E3"/>
    <mergeCell ref="C4:C5"/>
    <mergeCell ref="G57:G58"/>
    <mergeCell ref="A56:A58"/>
    <mergeCell ref="C56:E56"/>
    <mergeCell ref="C57:C58"/>
    <mergeCell ref="D57:D58"/>
    <mergeCell ref="E57:E58"/>
    <mergeCell ref="H4:H5"/>
    <mergeCell ref="A3:A5"/>
    <mergeCell ref="F3:H3"/>
    <mergeCell ref="D4:D5"/>
    <mergeCell ref="E4:E5"/>
    <mergeCell ref="A89:B89"/>
    <mergeCell ref="D88:E88"/>
    <mergeCell ref="D82:E82"/>
    <mergeCell ref="D83:E83"/>
    <mergeCell ref="D84:E84"/>
    <mergeCell ref="D74:E74"/>
    <mergeCell ref="D87:E87"/>
    <mergeCell ref="D80:E80"/>
    <mergeCell ref="D81:E81"/>
    <mergeCell ref="D86:E86"/>
    <mergeCell ref="G93:H93"/>
    <mergeCell ref="D89:E89"/>
    <mergeCell ref="H57:H58"/>
    <mergeCell ref="D75:E75"/>
    <mergeCell ref="D76:E76"/>
    <mergeCell ref="D77:E77"/>
    <mergeCell ref="D78:E78"/>
    <mergeCell ref="D85:E85"/>
    <mergeCell ref="D79:E79"/>
  </mergeCells>
  <printOptions horizontalCentered="1"/>
  <pageMargins left="0.7086614173228347" right="0.5905511811023623" top="0.3937007874015748" bottom="0.31496062992125984" header="0.5905511811023623" footer="0.2362204724409449"/>
  <pageSetup firstPageNumber="81" useFirstPageNumber="1" fitToHeight="0" fitToWidth="1" horizontalDpi="600" verticalDpi="600" orientation="portrait" paperSize="9" r:id="rId1"/>
  <rowBreaks count="1" manualBreakCount="1">
    <brk id="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2022-11-29T07:46:07Z</cp:lastPrinted>
  <dcterms:created xsi:type="dcterms:W3CDTF">1999-03-15T01:58:40Z</dcterms:created>
  <dcterms:modified xsi:type="dcterms:W3CDTF">2022-11-29T07:49:53Z</dcterms:modified>
  <cp:category/>
  <cp:version/>
  <cp:contentType/>
  <cp:contentStatus/>
</cp:coreProperties>
</file>