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615" activeTab="0"/>
  </bookViews>
  <sheets>
    <sheet name="その１　総額・県税事務所別" sheetId="1" r:id="rId1"/>
    <sheet name="その２　県税事務所別" sheetId="2" r:id="rId2"/>
    <sheet name="その３　県税事務所別" sheetId="3" r:id="rId3"/>
    <sheet name="その４　県税事務所別" sheetId="4" r:id="rId4"/>
  </sheets>
  <definedNames>
    <definedName name="_xlnm.Print_Area" localSheetId="0">'その１　総額・県税事務所別'!$A$1:$AH$52</definedName>
    <definedName name="_xlnm.Print_Area" localSheetId="1">'その２　県税事務所別'!$A$1:$AH$52</definedName>
    <definedName name="_xlnm.Print_Area" localSheetId="2">'その３　県税事務所別'!$A$1:$AH$52</definedName>
    <definedName name="_xlnm.Print_Area" localSheetId="3">'その４　県税事務所別'!$A$1:$AH$52</definedName>
  </definedNames>
  <calcPr fullCalcOnLoad="1"/>
</workbook>
</file>

<file path=xl/sharedStrings.xml><?xml version="1.0" encoding="utf-8"?>
<sst xmlns="http://schemas.openxmlformats.org/spreadsheetml/2006/main" count="1275" uniqueCount="79">
  <si>
    <t>（単位：円、％）</t>
  </si>
  <si>
    <t>調　　定</t>
  </si>
  <si>
    <t>収　　入</t>
  </si>
  <si>
    <t>－</t>
  </si>
  <si>
    <t>税</t>
  </si>
  <si>
    <t>計</t>
  </si>
  <si>
    <t>事</t>
  </si>
  <si>
    <t>業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</si>
  <si>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</si>
  <si>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</si>
  <si>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</si>
  <si>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</si>
  <si>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</si>
  <si>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</si>
  <si>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</si>
  <si>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</si>
  <si>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旧法による税</t>
  </si>
  <si>
    <t>　</t>
  </si>
  <si>
    <t>東　　　松　　　山</t>
  </si>
  <si>
    <t>秩　　　　父</t>
  </si>
  <si>
    <t>本　　　　庄</t>
  </si>
  <si>
    <t>熊　　　　谷</t>
  </si>
  <si>
    <t>行　　　　田</t>
  </si>
  <si>
    <t>春　　日　　部</t>
  </si>
  <si>
    <t>越　　　　谷</t>
  </si>
  <si>
    <t>自　　動　　車　　税</t>
  </si>
  <si>
    <t>均等割・所得割</t>
  </si>
  <si>
    <t>配当割</t>
  </si>
  <si>
    <t>株式等譲渡所得割</t>
  </si>
  <si>
    <t>県</t>
  </si>
  <si>
    <t>民</t>
  </si>
  <si>
    <t>狩猟税</t>
  </si>
  <si>
    <t>納税率</t>
  </si>
  <si>
    <t>総        額　</t>
  </si>
  <si>
    <t>個人</t>
  </si>
  <si>
    <t>法人</t>
  </si>
  <si>
    <t>利子割</t>
  </si>
  <si>
    <t>個人</t>
  </si>
  <si>
    <t>法人</t>
  </si>
  <si>
    <t>ゴルフ場利用税</t>
  </si>
  <si>
    <t>個人</t>
  </si>
  <si>
    <t>法人</t>
  </si>
  <si>
    <t>利子割</t>
  </si>
  <si>
    <t>個人</t>
  </si>
  <si>
    <t>総計</t>
  </si>
  <si>
    <t>(注)1</t>
  </si>
  <si>
    <t>調定額は過誤納金還付充当未済額を加算した数値である。</t>
  </si>
  <si>
    <t>収入額は過誤納金還付充当未済額を含んだ数値である。</t>
  </si>
  <si>
    <t>－</t>
  </si>
  <si>
    <t>川　　　　越　</t>
  </si>
  <si>
    <t>所　　　　沢　</t>
  </si>
  <si>
    <t>川        口　</t>
  </si>
  <si>
    <t>朝　　　　霞　</t>
  </si>
  <si>
    <t>個人</t>
  </si>
  <si>
    <t>軽油引取税</t>
  </si>
  <si>
    <t>料理飲食等消費税</t>
  </si>
  <si>
    <t>自動車取得税</t>
  </si>
  <si>
    <t>軽油引取税</t>
  </si>
  <si>
    <t>合計</t>
  </si>
  <si>
    <t>滞納繰越分</t>
  </si>
  <si>
    <t>現年課税分</t>
  </si>
  <si>
    <t>さ　い　た　ま　</t>
  </si>
  <si>
    <t>上        尾　</t>
  </si>
  <si>
    <t>飯　　　　能　</t>
  </si>
  <si>
    <t>還付充当未済額</t>
  </si>
  <si>
    <t>納税率</t>
  </si>
  <si>
    <t>切り捨てなし</t>
  </si>
  <si>
    <t>切り捨てなし</t>
  </si>
  <si>
    <t>切り捨て有り</t>
  </si>
  <si>
    <t>切り捨て有り</t>
  </si>
  <si>
    <t>－</t>
  </si>
  <si>
    <t>－</t>
  </si>
  <si>
    <t>納税率は過誤納金還付充当未済額を除いて算出した数値である。</t>
  </si>
  <si>
    <t>－</t>
  </si>
  <si>
    <t>県　民　税</t>
  </si>
  <si>
    <t>４　平成２６年度県税調定収入状況（その１　総額・県税事務所別）</t>
  </si>
  <si>
    <t>４　平成２６年度県税調定収入状況（その２　県税事務所別）</t>
  </si>
  <si>
    <t>４　平成２６年度県税調定収入状況（その３　県税事務所別）</t>
  </si>
  <si>
    <t>４　平成２６年度県税調定収入状況（その４　県税事務所別）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</si>
</sst>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;[Red]\-#,##0.0"/>
    <numFmt numFmtId="179" formatCode="#,##0.0;\-#,##0.0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/>
    </xf>
    <xf numFmtId="176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176" fontId="3" fillId="0" borderId="12" xfId="0" applyNumberFormat="1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Continuous"/>
      <protection/>
    </xf>
    <xf numFmtId="176" fontId="3" fillId="0" borderId="13" xfId="0" applyNumberFormat="1" applyFont="1" applyFill="1" applyBorder="1" applyAlignment="1" applyProtection="1">
      <alignment horizontal="centerContinuous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distributed" vertical="center"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37" fontId="5" fillId="0" borderId="24" xfId="0" applyNumberFormat="1" applyFont="1" applyFill="1" applyBorder="1" applyAlignment="1" applyProtection="1">
      <alignment horizontal="center" vertical="center"/>
      <protection/>
    </xf>
    <xf numFmtId="37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37" fontId="5" fillId="0" borderId="21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37" fontId="5" fillId="0" borderId="25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176" fontId="5" fillId="0" borderId="28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37" fontId="5" fillId="0" borderId="32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37" fontId="5" fillId="0" borderId="33" xfId="0" applyNumberFormat="1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7" fontId="5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centerContinuous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32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8" fontId="5" fillId="0" borderId="24" xfId="49" applyNumberFormat="1" applyFont="1" applyFill="1" applyBorder="1" applyAlignment="1" applyProtection="1">
      <alignment horizontal="center" vertical="center"/>
      <protection/>
    </xf>
    <xf numFmtId="179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176" fontId="5" fillId="0" borderId="33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176" fontId="3" fillId="0" borderId="37" xfId="0" applyNumberFormat="1" applyFont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distributed" textRotation="255" indent="2"/>
    </xf>
    <xf numFmtId="0" fontId="3" fillId="0" borderId="43" xfId="0" applyFont="1" applyFill="1" applyBorder="1" applyAlignment="1">
      <alignment horizontal="center" vertical="distributed" textRotation="255" indent="2"/>
    </xf>
    <xf numFmtId="0" fontId="3" fillId="0" borderId="44" xfId="0" applyFont="1" applyFill="1" applyBorder="1" applyAlignment="1">
      <alignment horizontal="center" vertical="distributed" textRotation="255" indent="2"/>
    </xf>
    <xf numFmtId="0" fontId="3" fillId="0" borderId="45" xfId="0" applyFont="1" applyFill="1" applyBorder="1" applyAlignment="1">
      <alignment horizontal="center" vertical="distributed" textRotation="255" indent="2"/>
    </xf>
    <xf numFmtId="0" fontId="3" fillId="0" borderId="46" xfId="0" applyFont="1" applyFill="1" applyBorder="1" applyAlignment="1">
      <alignment horizontal="center" vertical="distributed" textRotation="255" indent="2"/>
    </xf>
    <xf numFmtId="0" fontId="3" fillId="0" borderId="47" xfId="0" applyFont="1" applyFill="1" applyBorder="1" applyAlignment="1">
      <alignment horizontal="center" vertical="distributed" textRotation="255" indent="2"/>
    </xf>
    <xf numFmtId="0" fontId="3" fillId="0" borderId="4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8" xfId="0" applyFont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52"/>
  <sheetViews>
    <sheetView showGridLines="0" tabSelected="1" defaultGridColor="0" zoomScaleSheetLayoutView="70" zoomScalePageLayoutView="0" colorId="22" workbookViewId="0" topLeftCell="A1">
      <pane xSplit="5" ySplit="4" topLeftCell="F5" activePane="bottomRight" state="frozen"/>
      <selection pane="topLeft" activeCell="O34" sqref="O34"/>
      <selection pane="topRight" activeCell="O34" sqref="O34"/>
      <selection pane="bottomLeft" activeCell="O34" sqref="O34"/>
      <selection pane="bottomRight" activeCell="A1" sqref="A1"/>
    </sheetView>
  </sheetViews>
  <sheetFormatPr defaultColWidth="10.796875" defaultRowHeight="15"/>
  <cols>
    <col min="1" max="3" width="3.59765625" style="1" customWidth="1"/>
    <col min="4" max="4" width="12.09765625" style="1" customWidth="1"/>
    <col min="5" max="5" width="3.59765625" style="1" customWidth="1"/>
    <col min="6" max="7" width="18.3984375" style="1" customWidth="1"/>
    <col min="8" max="8" width="18.3984375" style="1" hidden="1" customWidth="1"/>
    <col min="9" max="10" width="8" style="1" hidden="1" customWidth="1"/>
    <col min="11" max="11" width="8" style="1" customWidth="1"/>
    <col min="12" max="13" width="18.19921875" style="1" customWidth="1"/>
    <col min="14" max="14" width="18.19921875" style="1" hidden="1" customWidth="1"/>
    <col min="15" max="16" width="8" style="1" hidden="1" customWidth="1"/>
    <col min="17" max="17" width="8" style="1" customWidth="1"/>
    <col min="18" max="19" width="18.19921875" style="1" customWidth="1"/>
    <col min="20" max="20" width="18.19921875" style="1" hidden="1" customWidth="1"/>
    <col min="21" max="22" width="8" style="1" hidden="1" customWidth="1"/>
    <col min="23" max="23" width="8" style="1" customWidth="1"/>
    <col min="24" max="25" width="18.19921875" style="1" customWidth="1"/>
    <col min="26" max="26" width="18.19921875" style="1" hidden="1" customWidth="1"/>
    <col min="27" max="28" width="8" style="1" hidden="1" customWidth="1"/>
    <col min="29" max="29" width="8" style="1" customWidth="1"/>
    <col min="30" max="30" width="3.59765625" style="1" customWidth="1"/>
    <col min="31" max="31" width="12.09765625" style="1" customWidth="1"/>
    <col min="32" max="34" width="3.59765625" style="1" customWidth="1"/>
    <col min="35" max="16384" width="10.69921875" style="1" customWidth="1"/>
  </cols>
  <sheetData>
    <row r="1" spans="1:29" s="9" customFormat="1" ht="18.75">
      <c r="A1" s="42" t="s">
        <v>75</v>
      </c>
      <c r="O1" s="10"/>
      <c r="P1" s="10"/>
      <c r="Q1" s="10"/>
      <c r="U1" s="10"/>
      <c r="V1" s="10"/>
      <c r="W1" s="10"/>
      <c r="AA1" s="10"/>
      <c r="AB1" s="10"/>
      <c r="AC1" s="10"/>
    </row>
    <row r="2" spans="15:34" s="9" customFormat="1" ht="15" thickBot="1">
      <c r="O2" s="10"/>
      <c r="P2" s="10"/>
      <c r="Q2" s="10"/>
      <c r="U2" s="10"/>
      <c r="V2" s="10"/>
      <c r="W2" s="10"/>
      <c r="AA2" s="10"/>
      <c r="AB2" s="10"/>
      <c r="AC2" s="10"/>
      <c r="AD2" s="11"/>
      <c r="AE2" s="11"/>
      <c r="AF2" s="11"/>
      <c r="AG2" s="11"/>
      <c r="AH2" s="93" t="s">
        <v>0</v>
      </c>
    </row>
    <row r="3" spans="1:34" s="9" customFormat="1" ht="21.75" customHeight="1">
      <c r="A3" s="12"/>
      <c r="B3" s="13"/>
      <c r="C3" s="13"/>
      <c r="D3" s="13"/>
      <c r="E3" s="14"/>
      <c r="F3" s="15" t="s">
        <v>33</v>
      </c>
      <c r="G3" s="15"/>
      <c r="H3" s="15"/>
      <c r="I3" s="16"/>
      <c r="J3" s="95"/>
      <c r="K3" s="95"/>
      <c r="L3" s="114" t="s">
        <v>61</v>
      </c>
      <c r="M3" s="15"/>
      <c r="N3" s="15"/>
      <c r="O3" s="16"/>
      <c r="P3" s="95"/>
      <c r="Q3" s="109"/>
      <c r="R3" s="114" t="s">
        <v>51</v>
      </c>
      <c r="S3" s="15"/>
      <c r="T3" s="15"/>
      <c r="U3" s="16"/>
      <c r="V3" s="95"/>
      <c r="W3" s="109"/>
      <c r="X3" s="15" t="s">
        <v>62</v>
      </c>
      <c r="Y3" s="15"/>
      <c r="Z3" s="15"/>
      <c r="AA3" s="16"/>
      <c r="AB3" s="95"/>
      <c r="AC3" s="109"/>
      <c r="AD3" s="13"/>
      <c r="AE3" s="13"/>
      <c r="AF3" s="13"/>
      <c r="AG3" s="13"/>
      <c r="AH3" s="17"/>
    </row>
    <row r="4" spans="1:34" s="9" customFormat="1" ht="21.75" customHeight="1">
      <c r="A4" s="18"/>
      <c r="D4" s="19"/>
      <c r="E4" s="20"/>
      <c r="F4" s="21" t="s">
        <v>1</v>
      </c>
      <c r="G4" s="21" t="s">
        <v>2</v>
      </c>
      <c r="H4" s="21" t="s">
        <v>64</v>
      </c>
      <c r="I4" s="96" t="s">
        <v>67</v>
      </c>
      <c r="J4" s="96" t="s">
        <v>69</v>
      </c>
      <c r="K4" s="22" t="s">
        <v>32</v>
      </c>
      <c r="L4" s="23" t="s">
        <v>1</v>
      </c>
      <c r="M4" s="21" t="s">
        <v>2</v>
      </c>
      <c r="N4" s="21" t="s">
        <v>64</v>
      </c>
      <c r="O4" s="96" t="s">
        <v>66</v>
      </c>
      <c r="P4" s="96" t="s">
        <v>68</v>
      </c>
      <c r="Q4" s="22" t="s">
        <v>65</v>
      </c>
      <c r="R4" s="23" t="s">
        <v>1</v>
      </c>
      <c r="S4" s="21" t="s">
        <v>2</v>
      </c>
      <c r="T4" s="21" t="s">
        <v>64</v>
      </c>
      <c r="U4" s="96" t="s">
        <v>66</v>
      </c>
      <c r="V4" s="96" t="s">
        <v>68</v>
      </c>
      <c r="W4" s="22" t="s">
        <v>65</v>
      </c>
      <c r="X4" s="24" t="s">
        <v>1</v>
      </c>
      <c r="Y4" s="25" t="s">
        <v>2</v>
      </c>
      <c r="Z4" s="21" t="s">
        <v>64</v>
      </c>
      <c r="AA4" s="97" t="s">
        <v>66</v>
      </c>
      <c r="AB4" s="96" t="s">
        <v>68</v>
      </c>
      <c r="AC4" s="22" t="s">
        <v>65</v>
      </c>
      <c r="AH4" s="26"/>
    </row>
    <row r="5" spans="1:34" s="37" customFormat="1" ht="21.75" customHeight="1">
      <c r="A5" s="127" t="s">
        <v>60</v>
      </c>
      <c r="B5" s="28"/>
      <c r="C5" s="85"/>
      <c r="D5" s="86" t="s">
        <v>53</v>
      </c>
      <c r="E5" s="44"/>
      <c r="F5" s="45">
        <f>IF(L5+R5+X5+'その２　県税事務所別'!F5+'その２　県税事務所別'!L5+'その２　県税事務所別'!R5+'その２　県税事務所別'!X5+'その３　県税事務所別'!F5+'その３　県税事務所別'!L5+'その３　県税事務所別'!R5+'その３　県税事務所別'!X5+'その４　県税事務所別'!F5+'その４　県税事務所別'!L5+'その４　県税事務所別'!R5+'その４　県税事務所別'!X5=0,"－",L5+R5+X5+'その２　県税事務所別'!F5+'その２　県税事務所別'!L5+'その２　県税事務所別'!R5+'その２　県税事務所別'!X5+'その３　県税事務所別'!F5+'その３　県税事務所別'!L5+'その３　県税事務所別'!R5+'その３　県税事務所別'!X5+'その４　県税事務所別'!F5+'その４　県税事務所別'!L5+'その４　県税事務所別'!R5+'その４　県税事務所別'!X5)</f>
        <v>306632837699</v>
      </c>
      <c r="G5" s="46">
        <f>IF(F5=0,"－",M5+S5+Y5+'その２　県税事務所別'!G5+'その２　県税事務所別'!M5+'その２　県税事務所別'!S5+'その２　県税事務所別'!Y5+'その３　県税事務所別'!G5+'その３　県税事務所別'!M5+'その３　県税事務所別'!S5+'その３　県税事務所別'!Y5+'その４　県税事務所別'!G5+'その４　県税事務所別'!M5+'その４　県税事務所別'!S5+'その４　県税事務所別'!Y5)</f>
        <v>300482602436</v>
      </c>
      <c r="H5" s="46">
        <f>N5+T5+Z5+'その２　県税事務所別'!H5+'その２　県税事務所別'!N5+'その２　県税事務所別'!T5+'その２　県税事務所別'!Z5+'その３　県税事務所別'!H5+'その３　県税事務所別'!N5+'その３　県税事務所別'!T5+'その３　県税事務所別'!Z5+'その４　県税事務所別'!H5+'その４　県税事務所別'!N5+'その４　県税事務所別'!T5+'その４　県税事務所別'!Z5</f>
        <v>0</v>
      </c>
      <c r="I5" s="98">
        <f aca="true" t="shared" si="0" ref="I5:I29">IF(F5&gt;0,ROUND((G5-H5)/(F5-H5)*100,1),"－")</f>
        <v>98</v>
      </c>
      <c r="J5" s="98">
        <f aca="true" t="shared" si="1" ref="J5:J29">IF(F5&gt;0,ROUNDDOWN((G5-H5)/(F5-H5)*100,1),"－")</f>
        <v>97.9</v>
      </c>
      <c r="K5" s="47">
        <f aca="true" t="shared" si="2" ref="K5:K29">IF(J5=99.9,99.9,I5)</f>
        <v>98</v>
      </c>
      <c r="L5" s="45">
        <f>IF(L6+L7+L8=0,"－",L6+L7+L8)</f>
        <v>59657628022</v>
      </c>
      <c r="M5" s="45">
        <f>IF(L5=0,"－",M6+M7+M8)</f>
        <v>58666677727</v>
      </c>
      <c r="N5" s="45">
        <f>N6+N7+N8</f>
        <v>0</v>
      </c>
      <c r="O5" s="101">
        <f>IF(L5&gt;0,ROUND((M5-N5)/(L5-N5)*100,1),"－")</f>
        <v>98.3</v>
      </c>
      <c r="P5" s="101">
        <f>IF(L5&gt;0,ROUNDDOWN((M5-N5)/(L5-N5)*100,1),"－")</f>
        <v>98.3</v>
      </c>
      <c r="Q5" s="48">
        <f aca="true" t="shared" si="3" ref="Q5:Q49">IF(P5=99.9,99.9,O5)</f>
        <v>98.3</v>
      </c>
      <c r="R5" s="45">
        <f>IF(R6+R7+R8=0,"－",R6+R7+R8)</f>
        <v>32680176455</v>
      </c>
      <c r="S5" s="45">
        <f>IF(R5=0,"－",S6+S7+S8)</f>
        <v>31607307970</v>
      </c>
      <c r="T5" s="45">
        <f>T6+T7+T8</f>
        <v>0</v>
      </c>
      <c r="U5" s="98">
        <f aca="true" t="shared" si="4" ref="U5:U29">IF(R5&gt;0,ROUND((S5-T5)/(R5-T5)*100,1),"－")</f>
        <v>96.7</v>
      </c>
      <c r="V5" s="98">
        <f aca="true" t="shared" si="5" ref="V5:V29">IF(R5&gt;0,ROUNDDOWN((S5-T5)/(R5-T5)*100,1),"－")</f>
        <v>96.7</v>
      </c>
      <c r="W5" s="47">
        <f aca="true" t="shared" si="6" ref="W5:W49">IF(V5=99.9,99.9,U5)</f>
        <v>96.7</v>
      </c>
      <c r="X5" s="45">
        <f>IF(X6+X7+X8=0,"－",X6+X7+X8)</f>
        <v>19598424765</v>
      </c>
      <c r="Y5" s="45">
        <f>IF(X5=0,"－",Y6+Y7+Y8)</f>
        <v>19262546679</v>
      </c>
      <c r="Z5" s="45">
        <f>Z6+Z7+Z8</f>
        <v>0</v>
      </c>
      <c r="AA5" s="98">
        <f aca="true" t="shared" si="7" ref="AA5:AA29">IF(X5&gt;0,ROUND((Y5-Z5)/(X5-Z5)*100,1),"－")</f>
        <v>98.3</v>
      </c>
      <c r="AB5" s="98">
        <f aca="true" t="shared" si="8" ref="AB5:AB29">IF(X5&gt;0,ROUNDDOWN((Y5-Z5)/(X5-Z5)*100,1),"－")</f>
        <v>98.2</v>
      </c>
      <c r="AC5" s="47">
        <f aca="true" t="shared" si="9" ref="AC5:AC49">IF(AB5=99.9,99.9,AA5)</f>
        <v>98.3</v>
      </c>
      <c r="AD5" s="88"/>
      <c r="AE5" s="86" t="s">
        <v>53</v>
      </c>
      <c r="AF5" s="89"/>
      <c r="AG5" s="28"/>
      <c r="AH5" s="124" t="s">
        <v>60</v>
      </c>
    </row>
    <row r="6" spans="1:34" s="37" customFormat="1" ht="21.75" customHeight="1">
      <c r="A6" s="128"/>
      <c r="B6" s="29" t="s">
        <v>29</v>
      </c>
      <c r="C6" s="41"/>
      <c r="D6" s="118" t="s">
        <v>26</v>
      </c>
      <c r="E6" s="119"/>
      <c r="F6" s="52">
        <f>IF(L6+R6+X6+'その２　県税事務所別'!F6+'その２　県税事務所別'!L6+'その２　県税事務所別'!R6+'その２　県税事務所別'!X6+'その３　県税事務所別'!F6+'その３　県税事務所別'!L6+'その３　県税事務所別'!R6+'その３　県税事務所別'!X6+'その４　県税事務所別'!F6+'その４　県税事務所別'!L6+'その４　県税事務所別'!R6+'その４　県税事務所別'!X6=0,"－",L6+R6+X6+'その２　県税事務所別'!F6+'その２　県税事務所別'!L6+'その２　県税事務所別'!R6+'その２　県税事務所別'!X6+'その３　県税事務所別'!F6+'その３　県税事務所別'!L6+'その３　県税事務所別'!R6+'その３　県税事務所別'!X6+'その４　県税事務所別'!F6+'その４　県税事務所別'!L6+'その４　県税事務所別'!R6+'その４　県税事務所別'!X6)</f>
        <v>285168866175</v>
      </c>
      <c r="G6" s="50">
        <f>IF(F6=0,"－",M6+S6+Y6+'その２　県税事務所別'!G6+'その２　県税事務所別'!M6+'その２　県税事務所別'!S6+'その２　県税事務所別'!Y6+'その３　県税事務所別'!G6+'その３　県税事務所別'!M6+'その３　県税事務所別'!S6+'その３　県税事務所別'!Y6+'その４　県税事務所別'!G6+'その４　県税事務所別'!M6+'その４　県税事務所別'!S6+'その４　県税事務所別'!Y6)</f>
        <v>279018630912</v>
      </c>
      <c r="H6" s="50">
        <f>N6+T6+Z6+'その２　県税事務所別'!H6+'その２　県税事務所別'!N6+'その２　県税事務所別'!T6+'その２　県税事務所別'!Z6+'その３　県税事務所別'!H6+'その３　県税事務所別'!N6+'その３　県税事務所別'!T6+'その３　県税事務所別'!Z6+'その４　県税事務所別'!H6+'その４　県税事務所別'!N6+'その４　県税事務所別'!T6+'その４　県税事務所別'!Z6</f>
        <v>0</v>
      </c>
      <c r="I6" s="71">
        <f t="shared" si="0"/>
        <v>97.8</v>
      </c>
      <c r="J6" s="71">
        <f t="shared" si="1"/>
        <v>97.8</v>
      </c>
      <c r="K6" s="51">
        <f t="shared" si="2"/>
        <v>97.8</v>
      </c>
      <c r="L6" s="52">
        <v>59657628022</v>
      </c>
      <c r="M6" s="50">
        <v>58666677727</v>
      </c>
      <c r="N6" s="50">
        <v>0</v>
      </c>
      <c r="O6" s="102">
        <f aca="true" t="shared" si="10" ref="O6:O29">IF(L6&gt;0,ROUND((M6-N6)/(L6-N6)*100,1),"－")</f>
        <v>98.3</v>
      </c>
      <c r="P6" s="102">
        <f aca="true" t="shared" si="11" ref="P6:P29">IF(L6&gt;0,ROUNDDOWN((M6-N6)/(L6-N6)*100,1),"－")</f>
        <v>98.3</v>
      </c>
      <c r="Q6" s="53">
        <f t="shared" si="3"/>
        <v>98.3</v>
      </c>
      <c r="R6" s="52">
        <v>32680176455</v>
      </c>
      <c r="S6" s="50">
        <v>31607307970</v>
      </c>
      <c r="T6" s="50">
        <v>0</v>
      </c>
      <c r="U6" s="71">
        <f t="shared" si="4"/>
        <v>96.7</v>
      </c>
      <c r="V6" s="71">
        <f t="shared" si="5"/>
        <v>96.7</v>
      </c>
      <c r="W6" s="51">
        <f t="shared" si="6"/>
        <v>96.7</v>
      </c>
      <c r="X6" s="52">
        <v>19598424765</v>
      </c>
      <c r="Y6" s="50">
        <v>19262546679</v>
      </c>
      <c r="Z6" s="50">
        <v>0</v>
      </c>
      <c r="AA6" s="71">
        <f t="shared" si="7"/>
        <v>98.3</v>
      </c>
      <c r="AB6" s="71">
        <f t="shared" si="8"/>
        <v>98.2</v>
      </c>
      <c r="AC6" s="51">
        <f t="shared" si="9"/>
        <v>98.3</v>
      </c>
      <c r="AD6" s="118" t="s">
        <v>26</v>
      </c>
      <c r="AE6" s="119"/>
      <c r="AF6" s="56"/>
      <c r="AG6" s="29" t="s">
        <v>29</v>
      </c>
      <c r="AH6" s="125"/>
    </row>
    <row r="7" spans="1:34" s="37" customFormat="1" ht="21.75" customHeight="1">
      <c r="A7" s="128"/>
      <c r="B7" s="29"/>
      <c r="C7" s="41"/>
      <c r="D7" s="118" t="s">
        <v>27</v>
      </c>
      <c r="E7" s="119"/>
      <c r="F7" s="52">
        <f>IF(L7+R7+X7+'その２　県税事務所別'!F7+'その２　県税事務所別'!L7+'その２　県税事務所別'!R7+'その２　県税事務所別'!X7+'その３　県税事務所別'!F7+'その３　県税事務所別'!L7+'その３　県税事務所別'!R7+'その３　県税事務所別'!X7+'その４　県税事務所別'!F7+'その４　県税事務所別'!L7+'その４　県税事務所別'!R7+'その４　県税事務所別'!X7=0,"－",L7+R7+X7+'その２　県税事務所別'!F7+'その２　県税事務所別'!L7+'その２　県税事務所別'!R7+'その２　県税事務所別'!X7+'その３　県税事務所別'!F7+'その３　県税事務所別'!L7+'その３　県税事務所別'!R7+'その３　県税事務所別'!X7+'その４　県税事務所別'!F7+'その４　県税事務所別'!L7+'その４　県税事務所別'!R7+'その４　県税事務所別'!X7)</f>
        <v>13314205090</v>
      </c>
      <c r="G7" s="50">
        <f>IF(F7=0,"－",M7+S7+Y7+'その２　県税事務所別'!G7+'その２　県税事務所別'!M7+'その２　県税事務所別'!S7+'その２　県税事務所別'!Y7+'その３　県税事務所別'!G7+'その３　県税事務所別'!M7+'その３　県税事務所別'!S7+'その３　県税事務所別'!Y7+'その４　県税事務所別'!G7+'その４　県税事務所別'!M7+'その４　県税事務所別'!S7+'その４　県税事務所別'!Y7)</f>
        <v>13314205090</v>
      </c>
      <c r="H7" s="50">
        <f>N7+T7+Z7+'その２　県税事務所別'!H7+'その２　県税事務所別'!N7+'その２　県税事務所別'!T7+'その２　県税事務所別'!Z7+'その３　県税事務所別'!H7+'その３　県税事務所別'!N7+'その３　県税事務所別'!T7+'その３　県税事務所別'!Z7+'その４　県税事務所別'!H7+'その４　県税事務所別'!N7+'その４　県税事務所別'!T7+'その４　県税事務所別'!Z7</f>
        <v>0</v>
      </c>
      <c r="I7" s="71">
        <f t="shared" si="0"/>
        <v>100</v>
      </c>
      <c r="J7" s="71">
        <f t="shared" si="1"/>
        <v>100</v>
      </c>
      <c r="K7" s="51">
        <f t="shared" si="2"/>
        <v>100</v>
      </c>
      <c r="L7" s="54" t="s">
        <v>70</v>
      </c>
      <c r="M7" s="55" t="s">
        <v>70</v>
      </c>
      <c r="N7" s="50">
        <v>0</v>
      </c>
      <c r="O7" s="102" t="str">
        <f t="shared" si="10"/>
        <v>－</v>
      </c>
      <c r="P7" s="102" t="str">
        <f t="shared" si="11"/>
        <v>－</v>
      </c>
      <c r="Q7" s="102" t="str">
        <f t="shared" si="3"/>
        <v>－</v>
      </c>
      <c r="R7" s="54" t="s">
        <v>3</v>
      </c>
      <c r="S7" s="55" t="s">
        <v>3</v>
      </c>
      <c r="T7" s="50">
        <v>0</v>
      </c>
      <c r="U7" s="55" t="str">
        <f t="shared" si="4"/>
        <v>－</v>
      </c>
      <c r="V7" s="55" t="str">
        <f t="shared" si="5"/>
        <v>－</v>
      </c>
      <c r="W7" s="55" t="str">
        <f t="shared" si="6"/>
        <v>－</v>
      </c>
      <c r="X7" s="54" t="s">
        <v>3</v>
      </c>
      <c r="Y7" s="55" t="s">
        <v>3</v>
      </c>
      <c r="Z7" s="50">
        <v>0</v>
      </c>
      <c r="AA7" s="55" t="str">
        <f t="shared" si="7"/>
        <v>－</v>
      </c>
      <c r="AB7" s="55" t="str">
        <f t="shared" si="8"/>
        <v>－</v>
      </c>
      <c r="AC7" s="55" t="str">
        <f t="shared" si="9"/>
        <v>－</v>
      </c>
      <c r="AD7" s="118" t="s">
        <v>27</v>
      </c>
      <c r="AE7" s="119"/>
      <c r="AF7" s="56"/>
      <c r="AG7" s="29"/>
      <c r="AH7" s="125"/>
    </row>
    <row r="8" spans="1:34" s="37" customFormat="1" ht="21.75" customHeight="1">
      <c r="A8" s="128"/>
      <c r="B8" s="29" t="s">
        <v>30</v>
      </c>
      <c r="C8" s="57"/>
      <c r="D8" s="118" t="s">
        <v>28</v>
      </c>
      <c r="E8" s="119"/>
      <c r="F8" s="52">
        <f>IF(L8+R8+X8+'その２　県税事務所別'!F8+'その２　県税事務所別'!L8+'その２　県税事務所別'!R8+'その２　県税事務所別'!X8+'その３　県税事務所別'!F8+'その３　県税事務所別'!L8+'その３　県税事務所別'!R8+'その３　県税事務所別'!X8+'その４　県税事務所別'!F8+'その４　県税事務所別'!L8+'その４　県税事務所別'!R8+'その４　県税事務所別'!X8=0,"－",L8+R8+X8+'その２　県税事務所別'!F8+'その２　県税事務所別'!L8+'その２　県税事務所別'!R8+'その２　県税事務所別'!X8+'その３　県税事務所別'!F8+'その３　県税事務所別'!L8+'その３　県税事務所別'!R8+'その３　県税事務所別'!X8+'その４　県税事務所別'!F8+'その４　県税事務所別'!L8+'その４　県税事務所別'!R8+'その４　県税事務所別'!X8)</f>
        <v>8149766434</v>
      </c>
      <c r="G8" s="50">
        <f>IF(F8=0,"－",M8+S8+Y8+'その２　県税事務所別'!G8+'その２　県税事務所別'!M8+'その２　県税事務所別'!S8+'その２　県税事務所別'!Y8+'その３　県税事務所別'!G8+'その３　県税事務所別'!M8+'その３　県税事務所別'!S8+'その３　県税事務所別'!Y8+'その４　県税事務所別'!G8+'その４　県税事務所別'!M8+'その４　県税事務所別'!S8+'その４　県税事務所別'!Y8)</f>
        <v>8149766434</v>
      </c>
      <c r="H8" s="50">
        <f>N8+T8+Z8+'その２　県税事務所別'!H8+'その２　県税事務所別'!N8+'その２　県税事務所別'!T8+'その２　県税事務所別'!Z8+'その３　県税事務所別'!H8+'その３　県税事務所別'!N8+'その３　県税事務所別'!T8+'その３　県税事務所別'!Z8+'その４　県税事務所別'!H8+'その４　県税事務所別'!N8+'その４　県税事務所別'!T8+'その４　県税事務所別'!Z8</f>
        <v>0</v>
      </c>
      <c r="I8" s="71">
        <f t="shared" si="0"/>
        <v>100</v>
      </c>
      <c r="J8" s="71">
        <f t="shared" si="1"/>
        <v>100</v>
      </c>
      <c r="K8" s="51">
        <f t="shared" si="2"/>
        <v>100</v>
      </c>
      <c r="L8" s="54" t="s">
        <v>70</v>
      </c>
      <c r="M8" s="55" t="s">
        <v>70</v>
      </c>
      <c r="N8" s="50">
        <v>0</v>
      </c>
      <c r="O8" s="102" t="str">
        <f t="shared" si="10"/>
        <v>－</v>
      </c>
      <c r="P8" s="102" t="str">
        <f t="shared" si="11"/>
        <v>－</v>
      </c>
      <c r="Q8" s="102" t="str">
        <f t="shared" si="3"/>
        <v>－</v>
      </c>
      <c r="R8" s="54" t="s">
        <v>3</v>
      </c>
      <c r="S8" s="55" t="s">
        <v>3</v>
      </c>
      <c r="T8" s="50">
        <v>0</v>
      </c>
      <c r="U8" s="55" t="str">
        <f t="shared" si="4"/>
        <v>－</v>
      </c>
      <c r="V8" s="55" t="str">
        <f t="shared" si="5"/>
        <v>－</v>
      </c>
      <c r="W8" s="55" t="str">
        <f t="shared" si="6"/>
        <v>－</v>
      </c>
      <c r="X8" s="54" t="s">
        <v>3</v>
      </c>
      <c r="Y8" s="55" t="s">
        <v>3</v>
      </c>
      <c r="Z8" s="50">
        <v>0</v>
      </c>
      <c r="AA8" s="55" t="str">
        <f t="shared" si="7"/>
        <v>－</v>
      </c>
      <c r="AB8" s="55" t="str">
        <f t="shared" si="8"/>
        <v>－</v>
      </c>
      <c r="AC8" s="55" t="str">
        <f t="shared" si="9"/>
        <v>－</v>
      </c>
      <c r="AD8" s="118" t="s">
        <v>28</v>
      </c>
      <c r="AE8" s="119"/>
      <c r="AF8" s="90"/>
      <c r="AG8" s="29" t="s">
        <v>30</v>
      </c>
      <c r="AH8" s="125"/>
    </row>
    <row r="9" spans="1:34" s="37" customFormat="1" ht="21.75" customHeight="1">
      <c r="A9" s="128"/>
      <c r="B9" s="29"/>
      <c r="C9" s="41"/>
      <c r="D9" s="43" t="s">
        <v>35</v>
      </c>
      <c r="E9" s="44"/>
      <c r="F9" s="52">
        <f>IF(L9+R9+X9+'その２　県税事務所別'!F9+'その２　県税事務所別'!L9+'その２　県税事務所別'!R9+'その２　県税事務所別'!X9+'その３　県税事務所別'!F9+'その３　県税事務所別'!L9+'その３　県税事務所別'!R9+'その３　県税事務所別'!X9+'その４　県税事務所別'!F9+'その４　県税事務所別'!L9+'その４　県税事務所別'!R9+'その４　県税事務所別'!X9=0,"－",L9+R9+X9+'その２　県税事務所別'!F9+'その２　県税事務所別'!L9+'その２　県税事務所別'!R9+'その２　県税事務所別'!X9+'その３　県税事務所別'!F9+'その３　県税事務所別'!L9+'その３　県税事務所別'!R9+'その３　県税事務所別'!X9+'その４　県税事務所別'!F9+'その４　県税事務所別'!L9+'その４　県税事務所別'!R9+'その４　県税事務所別'!X9)</f>
        <v>32314975836</v>
      </c>
      <c r="G9" s="50">
        <f>IF(F9=0,"－",M9+S9+Y9+'その２　県税事務所別'!G9+'その２　県税事務所別'!M9+'その２　県税事務所別'!S9+'その２　県税事務所別'!Y9+'その３　県税事務所別'!G9+'その３　県税事務所別'!M9+'その３　県税事務所別'!S9+'その３　県税事務所別'!Y9+'その４　県税事務所別'!G9+'その４　県税事務所別'!M9+'その４　県税事務所別'!S9+'その４　県税事務所別'!Y9)</f>
        <v>32247121059</v>
      </c>
      <c r="H9" s="50">
        <f>N9+T9+Z9+'その２　県税事務所別'!H9+'その２　県税事務所別'!N9+'その２　県税事務所別'!T9+'その２　県税事務所別'!Z9+'その３　県税事務所別'!H9+'その３　県税事務所別'!N9+'その３　県税事務所別'!T9+'その３　県税事務所別'!Z9+'その４　県税事務所別'!H9+'その４　県税事務所別'!N9+'その４　県税事務所別'!T9+'その４　県税事務所別'!Z9</f>
        <v>16909059</v>
      </c>
      <c r="I9" s="71">
        <f t="shared" si="0"/>
        <v>99.8</v>
      </c>
      <c r="J9" s="71">
        <f t="shared" si="1"/>
        <v>99.7</v>
      </c>
      <c r="K9" s="51">
        <f t="shared" si="2"/>
        <v>99.8</v>
      </c>
      <c r="L9" s="52">
        <v>12063542747</v>
      </c>
      <c r="M9" s="50">
        <v>12048956353</v>
      </c>
      <c r="N9" s="50">
        <v>278747</v>
      </c>
      <c r="O9" s="102">
        <f t="shared" si="10"/>
        <v>99.9</v>
      </c>
      <c r="P9" s="102">
        <f t="shared" si="11"/>
        <v>99.8</v>
      </c>
      <c r="Q9" s="53">
        <f t="shared" si="3"/>
        <v>99.9</v>
      </c>
      <c r="R9" s="52">
        <v>3404550136</v>
      </c>
      <c r="S9" s="50">
        <v>3391535483</v>
      </c>
      <c r="T9" s="50">
        <v>1005336</v>
      </c>
      <c r="U9" s="71">
        <f t="shared" si="4"/>
        <v>99.6</v>
      </c>
      <c r="V9" s="71">
        <f t="shared" si="5"/>
        <v>99.6</v>
      </c>
      <c r="W9" s="51">
        <f t="shared" si="6"/>
        <v>99.6</v>
      </c>
      <c r="X9" s="52">
        <v>1505424622</v>
      </c>
      <c r="Y9" s="50">
        <v>1501900516</v>
      </c>
      <c r="Z9" s="50">
        <v>20022</v>
      </c>
      <c r="AA9" s="71">
        <f t="shared" si="7"/>
        <v>99.8</v>
      </c>
      <c r="AB9" s="71">
        <f t="shared" si="8"/>
        <v>99.7</v>
      </c>
      <c r="AC9" s="51">
        <f t="shared" si="9"/>
        <v>99.8</v>
      </c>
      <c r="AD9" s="49"/>
      <c r="AE9" s="43" t="s">
        <v>35</v>
      </c>
      <c r="AF9" s="44"/>
      <c r="AG9" s="29"/>
      <c r="AH9" s="125"/>
    </row>
    <row r="10" spans="1:34" s="37" customFormat="1" ht="21.75" customHeight="1">
      <c r="A10" s="128"/>
      <c r="B10" s="29" t="s">
        <v>4</v>
      </c>
      <c r="C10" s="84"/>
      <c r="D10" s="43" t="s">
        <v>36</v>
      </c>
      <c r="E10" s="44"/>
      <c r="F10" s="52">
        <f>IF(L10+R10+X10+'その２　県税事務所別'!F10+'その２　県税事務所別'!L10+'その２　県税事務所別'!R10+'その２　県税事務所別'!X10+'その３　県税事務所別'!F10+'その３　県税事務所別'!L10+'その３　県税事務所別'!R10+'その３　県税事務所別'!X10+'その４　県税事務所別'!F10+'その４　県税事務所別'!L10+'その４　県税事務所別'!R10+'その４　県税事務所別'!X10=0,"－",L10+R10+X10+'その２　県税事務所別'!F10+'その２　県税事務所別'!L10+'その２　県税事務所別'!R10+'その２　県税事務所別'!X10+'その３　県税事務所別'!F10+'その３　県税事務所別'!L10+'その３　県税事務所別'!R10+'その３　県税事務所別'!X10+'その４　県税事務所別'!F10+'その４　県税事務所別'!L10+'その４　県税事務所別'!R10+'その４　県税事務所別'!X10)</f>
        <v>3198106143</v>
      </c>
      <c r="G10" s="50">
        <f>IF(F10=0,"－",M10+S10+Y10+'その２　県税事務所別'!G10+'その２　県税事務所別'!M10+'その２　県税事務所別'!S10+'その２　県税事務所別'!Y10+'その３　県税事務所別'!G10+'その３　県税事務所別'!M10+'その３　県税事務所別'!S10+'その３　県税事務所別'!Y10+'その４　県税事務所別'!G10+'その４　県税事務所別'!M10+'その４　県税事務所別'!S10+'その４　県税事務所別'!Y10)</f>
        <v>3198106143</v>
      </c>
      <c r="H10" s="50">
        <f>N10+T10+Z10+'その２　県税事務所別'!H10+'その２　県税事務所別'!N10+'その２　県税事務所別'!T10+'その２　県税事務所別'!Z10+'その３　県税事務所別'!H10+'その３　県税事務所別'!N10+'その３　県税事務所別'!T10+'その３　県税事務所別'!Z10+'その４　県税事務所別'!H10+'その４　県税事務所別'!N10+'その４　県税事務所別'!T10+'その４　県税事務所別'!Z10</f>
        <v>0</v>
      </c>
      <c r="I10" s="71">
        <f t="shared" si="0"/>
        <v>100</v>
      </c>
      <c r="J10" s="71">
        <f t="shared" si="1"/>
        <v>100</v>
      </c>
      <c r="K10" s="51">
        <f t="shared" si="2"/>
        <v>100</v>
      </c>
      <c r="L10" s="54" t="s">
        <v>70</v>
      </c>
      <c r="M10" s="55" t="s">
        <v>70</v>
      </c>
      <c r="N10" s="50">
        <v>0</v>
      </c>
      <c r="O10" s="102" t="str">
        <f t="shared" si="10"/>
        <v>－</v>
      </c>
      <c r="P10" s="102" t="str">
        <f t="shared" si="11"/>
        <v>－</v>
      </c>
      <c r="Q10" s="102" t="str">
        <f t="shared" si="3"/>
        <v>－</v>
      </c>
      <c r="R10" s="54" t="s">
        <v>70</v>
      </c>
      <c r="S10" s="55" t="s">
        <v>70</v>
      </c>
      <c r="T10" s="50">
        <v>0</v>
      </c>
      <c r="U10" s="71" t="str">
        <f t="shared" si="4"/>
        <v>－</v>
      </c>
      <c r="V10" s="71" t="str">
        <f t="shared" si="5"/>
        <v>－</v>
      </c>
      <c r="W10" s="71" t="str">
        <f t="shared" si="6"/>
        <v>－</v>
      </c>
      <c r="X10" s="54" t="s">
        <v>71</v>
      </c>
      <c r="Y10" s="55" t="s">
        <v>71</v>
      </c>
      <c r="Z10" s="50">
        <v>0</v>
      </c>
      <c r="AA10" s="71" t="str">
        <f t="shared" si="7"/>
        <v>－</v>
      </c>
      <c r="AB10" s="71" t="str">
        <f t="shared" si="8"/>
        <v>－</v>
      </c>
      <c r="AC10" s="71" t="str">
        <f t="shared" si="9"/>
        <v>－</v>
      </c>
      <c r="AD10" s="49"/>
      <c r="AE10" s="43" t="s">
        <v>36</v>
      </c>
      <c r="AF10" s="64"/>
      <c r="AG10" s="29" t="s">
        <v>4</v>
      </c>
      <c r="AH10" s="125"/>
    </row>
    <row r="11" spans="1:34" s="37" customFormat="1" ht="21.75" customHeight="1">
      <c r="A11" s="128"/>
      <c r="B11" s="29"/>
      <c r="C11" s="41"/>
      <c r="D11" s="40" t="s">
        <v>5</v>
      </c>
      <c r="E11" s="28"/>
      <c r="F11" s="52">
        <f>IF(L11+R11+X11+'その２　県税事務所別'!F11+'その２　県税事務所別'!L11+'その２　県税事務所別'!R11+'その２　県税事務所別'!X11+'その３　県税事務所別'!F11+'その３　県税事務所別'!L11+'その３　県税事務所別'!R11+'その３　県税事務所別'!X11+'その４　県税事務所別'!F11+'その４　県税事務所別'!L11+'その４　県税事務所別'!R11+'その４　県税事務所別'!X11=0,"－",L11+R11+X11+'その２　県税事務所別'!F11+'その２　県税事務所別'!L11+'その２　県税事務所別'!R11+'その２　県税事務所別'!X11+'その３　県税事務所別'!F11+'その３　県税事務所別'!L11+'その３　県税事務所別'!R11+'その３　県税事務所別'!X11+'その４　県税事務所別'!F11+'その４　県税事務所別'!L11+'その４　県税事務所別'!R11+'その４　県税事務所別'!X11)</f>
        <v>342145919678</v>
      </c>
      <c r="G11" s="50">
        <f>IF(F11=0,"－",M11+S11+Y11+'その２　県税事務所別'!G11+'その２　県税事務所別'!M11+'その２　県税事務所別'!S11+'その２　県税事務所別'!Y11+'その３　県税事務所別'!G11+'その３　県税事務所別'!M11+'その３　県税事務所別'!S11+'その３　県税事務所別'!Y11+'その４　県税事務所別'!G11+'その４　県税事務所別'!M11+'その４　県税事務所別'!S11+'その４　県税事務所別'!Y11)</f>
        <v>335927829638</v>
      </c>
      <c r="H11" s="50">
        <f>N11+T11+Z11+'その２　県税事務所別'!H11+'その２　県税事務所別'!N11+'その２　県税事務所別'!T11+'その２　県税事務所別'!Z11+'その３　県税事務所別'!H11+'その３　県税事務所別'!N11+'その３　県税事務所別'!T11+'その３　県税事務所別'!Z11+'その４　県税事務所別'!H11+'その４　県税事務所別'!N11+'その４　県税事務所別'!T11+'その４　県税事務所別'!Z11</f>
        <v>16909059</v>
      </c>
      <c r="I11" s="71">
        <f t="shared" si="0"/>
        <v>98.2</v>
      </c>
      <c r="J11" s="71">
        <f t="shared" si="1"/>
        <v>98.1</v>
      </c>
      <c r="K11" s="51">
        <f t="shared" si="2"/>
        <v>98.2</v>
      </c>
      <c r="L11" s="52">
        <f>IF(L5+L9+L10=0,"－",L5+L9+L10)</f>
        <v>71721170769</v>
      </c>
      <c r="M11" s="52">
        <f>IF(L11=0,"－",M5+M9+M10)</f>
        <v>70715634080</v>
      </c>
      <c r="N11" s="52">
        <f>N5+N9+N10</f>
        <v>278747</v>
      </c>
      <c r="O11" s="102">
        <f t="shared" si="10"/>
        <v>98.6</v>
      </c>
      <c r="P11" s="102">
        <f t="shared" si="11"/>
        <v>98.5</v>
      </c>
      <c r="Q11" s="53">
        <f t="shared" si="3"/>
        <v>98.6</v>
      </c>
      <c r="R11" s="52">
        <f>IF(R5+R9+R10=0,"－",R5+R9+R10)</f>
        <v>36084726591</v>
      </c>
      <c r="S11" s="52">
        <f>IF(R11=0,"－",S5+S9+S10)</f>
        <v>34998843453</v>
      </c>
      <c r="T11" s="52">
        <f>T5+T9+T10</f>
        <v>1005336</v>
      </c>
      <c r="U11" s="71">
        <f t="shared" si="4"/>
        <v>97</v>
      </c>
      <c r="V11" s="71">
        <f t="shared" si="5"/>
        <v>96.9</v>
      </c>
      <c r="W11" s="51">
        <f t="shared" si="6"/>
        <v>97</v>
      </c>
      <c r="X11" s="52">
        <f>IF(X5+X9+X10=0,"－",X5+X9+X10)</f>
        <v>21103849387</v>
      </c>
      <c r="Y11" s="52">
        <f>IF(X11=0,"－",Y5+Y9+Y10)</f>
        <v>20764447195</v>
      </c>
      <c r="Z11" s="52">
        <f>Z5+Z9+Z10</f>
        <v>20022</v>
      </c>
      <c r="AA11" s="71">
        <f t="shared" si="7"/>
        <v>98.4</v>
      </c>
      <c r="AB11" s="71">
        <f t="shared" si="8"/>
        <v>98.3</v>
      </c>
      <c r="AC11" s="51">
        <f t="shared" si="9"/>
        <v>98.4</v>
      </c>
      <c r="AD11" s="59"/>
      <c r="AE11" s="40" t="s">
        <v>5</v>
      </c>
      <c r="AF11" s="74"/>
      <c r="AG11" s="29"/>
      <c r="AH11" s="125"/>
    </row>
    <row r="12" spans="1:34" s="37" customFormat="1" ht="21.75" customHeight="1">
      <c r="A12" s="128"/>
      <c r="B12" s="28" t="s">
        <v>6</v>
      </c>
      <c r="C12" s="40"/>
      <c r="D12" s="43" t="s">
        <v>37</v>
      </c>
      <c r="E12" s="44"/>
      <c r="F12" s="52">
        <f>IF(L12+R12+X12+'その２　県税事務所別'!F12+'その２　県税事務所別'!L12+'その２　県税事務所別'!R12+'その２　県税事務所別'!X12+'その３　県税事務所別'!F12+'その３　県税事務所別'!L12+'その３　県税事務所別'!R12+'その３　県税事務所別'!X12+'その４　県税事務所別'!F12+'その４　県税事務所別'!L12+'その４　県税事務所別'!R12+'その４　県税事務所別'!X12=0,"－",L12+R12+X12+'その２　県税事務所別'!F12+'その２　県税事務所別'!L12+'その２　県税事務所別'!R12+'その２　県税事務所別'!X12+'その３　県税事務所別'!F12+'その３　県税事務所別'!L12+'その３　県税事務所別'!R12+'その３　県税事務所別'!X12+'その４　県税事務所別'!F12+'その４　県税事務所別'!L12+'その４　県税事務所別'!R12+'その４　県税事務所別'!X12)</f>
        <v>11596486295</v>
      </c>
      <c r="G12" s="50">
        <f>IF(F12=0,"－",M12+S12+Y12+'その２　県税事務所別'!G12+'その２　県税事務所別'!M12+'その２　県税事務所別'!S12+'その２　県税事務所別'!Y12+'その３　県税事務所別'!G12+'その３　県税事務所別'!M12+'その３　県税事務所別'!S12+'その３　県税事務所別'!Y12+'その４　県税事務所別'!G12+'その４　県税事務所別'!M12+'その４　県税事務所別'!S12+'その４　県税事務所別'!Y12)</f>
        <v>11489647665</v>
      </c>
      <c r="H12" s="50">
        <f>N12+T12+Z12+'その２　県税事務所別'!H12+'その２　県税事務所別'!N12+'その２　県税事務所別'!T12+'その２　県税事務所別'!Z12+'その３　県税事務所別'!H12+'その３　県税事務所別'!N12+'その３　県税事務所別'!T12+'その３　県税事務所別'!Z12+'その４　県税事務所別'!H12+'その４　県税事務所別'!N12+'その４　県税事務所別'!T12+'その４　県税事務所別'!Z12</f>
        <v>353795</v>
      </c>
      <c r="I12" s="71">
        <f t="shared" si="0"/>
        <v>99.1</v>
      </c>
      <c r="J12" s="71">
        <f t="shared" si="1"/>
        <v>99</v>
      </c>
      <c r="K12" s="51">
        <f t="shared" si="2"/>
        <v>99.1</v>
      </c>
      <c r="L12" s="52">
        <v>2501589900</v>
      </c>
      <c r="M12" s="50">
        <v>2473441565</v>
      </c>
      <c r="N12" s="50">
        <v>49600</v>
      </c>
      <c r="O12" s="102">
        <f t="shared" si="10"/>
        <v>98.9</v>
      </c>
      <c r="P12" s="102">
        <f t="shared" si="11"/>
        <v>98.8</v>
      </c>
      <c r="Q12" s="53">
        <f t="shared" si="3"/>
        <v>98.9</v>
      </c>
      <c r="R12" s="52">
        <v>1665927200</v>
      </c>
      <c r="S12" s="50">
        <v>1651085911</v>
      </c>
      <c r="T12" s="50">
        <v>81200</v>
      </c>
      <c r="U12" s="71">
        <f t="shared" si="4"/>
        <v>99.1</v>
      </c>
      <c r="V12" s="71">
        <f t="shared" si="5"/>
        <v>99.1</v>
      </c>
      <c r="W12" s="51">
        <f t="shared" si="6"/>
        <v>99.1</v>
      </c>
      <c r="X12" s="52">
        <v>588419700</v>
      </c>
      <c r="Y12" s="50">
        <v>581799307</v>
      </c>
      <c r="Z12" s="50">
        <v>200</v>
      </c>
      <c r="AA12" s="71">
        <f t="shared" si="7"/>
        <v>98.9</v>
      </c>
      <c r="AB12" s="71">
        <f t="shared" si="8"/>
        <v>98.8</v>
      </c>
      <c r="AC12" s="51">
        <f t="shared" si="9"/>
        <v>98.9</v>
      </c>
      <c r="AD12" s="49"/>
      <c r="AE12" s="43" t="s">
        <v>37</v>
      </c>
      <c r="AF12" s="44"/>
      <c r="AG12" s="28" t="s">
        <v>6</v>
      </c>
      <c r="AH12" s="125"/>
    </row>
    <row r="13" spans="1:34" s="37" customFormat="1" ht="21.75" customHeight="1">
      <c r="A13" s="128"/>
      <c r="B13" s="29" t="s">
        <v>7</v>
      </c>
      <c r="C13" s="84"/>
      <c r="D13" s="43" t="s">
        <v>38</v>
      </c>
      <c r="E13" s="44"/>
      <c r="F13" s="52">
        <f>IF(L13+R13+X13+'その２　県税事務所別'!F13+'その２　県税事務所別'!L13+'その２　県税事務所別'!R13+'その２　県税事務所別'!X13+'その３　県税事務所別'!F13+'その３　県税事務所別'!L13+'その３　県税事務所別'!R13+'その３　県税事務所別'!X13+'その４　県税事務所別'!F13+'その４　県税事務所別'!L13+'その４　県税事務所別'!R13+'その４　県税事務所別'!X13=0,"－",L13+R13+X13+'その２　県税事務所別'!F13+'その２　県税事務所別'!L13+'その２　県税事務所別'!R13+'その２　県税事務所別'!X13+'その３　県税事務所別'!F13+'その３　県税事務所別'!L13+'その３　県税事務所別'!R13+'その３　県税事務所別'!X13+'その４　県税事務所別'!F13+'その４　県税事務所別'!L13+'その４　県税事務所別'!R13+'その４　県税事務所別'!X13)</f>
        <v>98759476625</v>
      </c>
      <c r="G13" s="50">
        <f>IF(F13=0,"－",M13+S13+Y13+'その２　県税事務所別'!G13+'その２　県税事務所別'!M13+'その２　県税事務所別'!S13+'その２　県税事務所別'!Y13+'その３　県税事務所別'!G13+'その３　県税事務所別'!M13+'その３　県税事務所別'!S13+'その３　県税事務所別'!Y13+'その４　県税事務所別'!G13+'その４　県税事務所別'!M13+'その４　県税事務所別'!S13+'その４　県税事務所別'!Y13)</f>
        <v>98551786969</v>
      </c>
      <c r="H13" s="50">
        <f>N13+T13+Z13+'その２　県税事務所別'!H13+'その２　県税事務所別'!N13+'その２　県税事務所別'!T13+'その２　県税事務所別'!Z13+'その３　県税事務所別'!H13+'その３　県税事務所別'!N13+'その３　県税事務所別'!T13+'その３　県税事務所別'!Z13+'その４　県税事務所別'!H13+'その４　県税事務所別'!N13+'その４　県税事務所別'!T13+'その４　県税事務所別'!Z13</f>
        <v>32986925</v>
      </c>
      <c r="I13" s="71">
        <f t="shared" si="0"/>
        <v>99.8</v>
      </c>
      <c r="J13" s="71">
        <f t="shared" si="1"/>
        <v>99.7</v>
      </c>
      <c r="K13" s="51">
        <f t="shared" si="2"/>
        <v>99.8</v>
      </c>
      <c r="L13" s="52">
        <v>37705186300</v>
      </c>
      <c r="M13" s="50">
        <v>37687985266</v>
      </c>
      <c r="N13" s="50">
        <v>689000</v>
      </c>
      <c r="O13" s="102">
        <f t="shared" si="10"/>
        <v>100</v>
      </c>
      <c r="P13" s="102">
        <f t="shared" si="11"/>
        <v>99.9</v>
      </c>
      <c r="Q13" s="53">
        <f t="shared" si="3"/>
        <v>99.9</v>
      </c>
      <c r="R13" s="52">
        <v>9676636557</v>
      </c>
      <c r="S13" s="50">
        <v>9649977595</v>
      </c>
      <c r="T13" s="50">
        <v>3639557</v>
      </c>
      <c r="U13" s="71">
        <f t="shared" si="4"/>
        <v>99.7</v>
      </c>
      <c r="V13" s="71">
        <f t="shared" si="5"/>
        <v>99.7</v>
      </c>
      <c r="W13" s="51">
        <f t="shared" si="6"/>
        <v>99.7</v>
      </c>
      <c r="X13" s="52">
        <v>4311432500</v>
      </c>
      <c r="Y13" s="50">
        <v>4308080847</v>
      </c>
      <c r="Z13" s="50">
        <v>0</v>
      </c>
      <c r="AA13" s="71">
        <f t="shared" si="7"/>
        <v>99.9</v>
      </c>
      <c r="AB13" s="71">
        <f t="shared" si="8"/>
        <v>99.9</v>
      </c>
      <c r="AC13" s="51">
        <f t="shared" si="9"/>
        <v>99.9</v>
      </c>
      <c r="AD13" s="49"/>
      <c r="AE13" s="43" t="s">
        <v>38</v>
      </c>
      <c r="AF13" s="64"/>
      <c r="AG13" s="29" t="s">
        <v>7</v>
      </c>
      <c r="AH13" s="125"/>
    </row>
    <row r="14" spans="1:34" s="37" customFormat="1" ht="21.75" customHeight="1">
      <c r="A14" s="128"/>
      <c r="B14" s="29" t="s">
        <v>4</v>
      </c>
      <c r="C14" s="41"/>
      <c r="D14" s="40" t="s">
        <v>5</v>
      </c>
      <c r="E14" s="28"/>
      <c r="F14" s="52">
        <f>IF(L14+R14+X14+'その２　県税事務所別'!F14+'その２　県税事務所別'!L14+'その２　県税事務所別'!R14+'その２　県税事務所別'!X14+'その３　県税事務所別'!F14+'その３　県税事務所別'!L14+'その３　県税事務所別'!R14+'その３　県税事務所別'!X14+'その４　県税事務所別'!F14+'その４　県税事務所別'!L14+'その４　県税事務所別'!R14+'その４　県税事務所別'!X14=0,"－",L14+R14+X14+'その２　県税事務所別'!F14+'その２　県税事務所別'!L14+'その２　県税事務所別'!R14+'その２　県税事務所別'!X14+'その３　県税事務所別'!F14+'その３　県税事務所別'!L14+'その３　県税事務所別'!R14+'その３　県税事務所別'!X14+'その４　県税事務所別'!F14+'その４　県税事務所別'!L14+'その４　県税事務所別'!R14+'その４　県税事務所別'!X14)</f>
        <v>110355962920</v>
      </c>
      <c r="G14" s="50">
        <f>IF(F14=0,"－",M14+S14+Y14+'その２　県税事務所別'!G14+'その２　県税事務所別'!M14+'その２　県税事務所別'!S14+'その２　県税事務所別'!Y14+'その３　県税事務所別'!G14+'その３　県税事務所別'!M14+'その３　県税事務所別'!S14+'その３　県税事務所別'!Y14+'その４　県税事務所別'!G14+'その４　県税事務所別'!M14+'その４　県税事務所別'!S14+'その４　県税事務所別'!Y14)</f>
        <v>110041434634</v>
      </c>
      <c r="H14" s="50">
        <f>N14+T14+Z14+'その２　県税事務所別'!H14+'その２　県税事務所別'!N14+'その２　県税事務所別'!T14+'その２　県税事務所別'!Z14+'その３　県税事務所別'!H14+'その３　県税事務所別'!N14+'その３　県税事務所別'!T14+'その３　県税事務所別'!Z14+'その４　県税事務所別'!H14+'その４　県税事務所別'!N14+'その４　県税事務所別'!T14+'その４　県税事務所別'!Z14</f>
        <v>33340720</v>
      </c>
      <c r="I14" s="71">
        <f t="shared" si="0"/>
        <v>99.7</v>
      </c>
      <c r="J14" s="71">
        <f t="shared" si="1"/>
        <v>99.7</v>
      </c>
      <c r="K14" s="51">
        <f t="shared" si="2"/>
        <v>99.7</v>
      </c>
      <c r="L14" s="52">
        <f>IF(SUM(L12:L13)=0,"－",SUM(L12:L13))</f>
        <v>40206776200</v>
      </c>
      <c r="M14" s="52">
        <f>IF(L14=0,"－",SUM(M12:M13))</f>
        <v>40161426831</v>
      </c>
      <c r="N14" s="52">
        <f>SUM(N12:N13)</f>
        <v>738600</v>
      </c>
      <c r="O14" s="102">
        <f t="shared" si="10"/>
        <v>99.9</v>
      </c>
      <c r="P14" s="102">
        <f t="shared" si="11"/>
        <v>99.8</v>
      </c>
      <c r="Q14" s="53">
        <f t="shared" si="3"/>
        <v>99.9</v>
      </c>
      <c r="R14" s="52">
        <f>IF(SUM(R12:R13)=0,"－",SUM(R12:R13))</f>
        <v>11342563757</v>
      </c>
      <c r="S14" s="52">
        <f>IF(R14=0,"－",SUM(S12:S13))</f>
        <v>11301063506</v>
      </c>
      <c r="T14" s="52">
        <f>SUM(T12:T13)</f>
        <v>3720757</v>
      </c>
      <c r="U14" s="71">
        <f t="shared" si="4"/>
        <v>99.6</v>
      </c>
      <c r="V14" s="71">
        <f t="shared" si="5"/>
        <v>99.6</v>
      </c>
      <c r="W14" s="51">
        <f t="shared" si="6"/>
        <v>99.6</v>
      </c>
      <c r="X14" s="52">
        <f>IF(SUM(X12:X13)=0,"－",SUM(X12:X13))</f>
        <v>4899852200</v>
      </c>
      <c r="Y14" s="52">
        <f>IF(X14=0,"－",SUM(Y12:Y13))</f>
        <v>4889880154</v>
      </c>
      <c r="Z14" s="52">
        <f>SUM(Z12:Z13)</f>
        <v>200</v>
      </c>
      <c r="AA14" s="71">
        <f t="shared" si="7"/>
        <v>99.8</v>
      </c>
      <c r="AB14" s="71">
        <f t="shared" si="8"/>
        <v>99.7</v>
      </c>
      <c r="AC14" s="51">
        <f t="shared" si="9"/>
        <v>99.8</v>
      </c>
      <c r="AD14" s="59"/>
      <c r="AE14" s="40" t="s">
        <v>5</v>
      </c>
      <c r="AF14" s="74"/>
      <c r="AG14" s="29" t="s">
        <v>4</v>
      </c>
      <c r="AH14" s="125"/>
    </row>
    <row r="15" spans="1:34" s="37" customFormat="1" ht="21.75" customHeight="1">
      <c r="A15" s="128"/>
      <c r="B15" s="61"/>
      <c r="C15" s="120" t="s">
        <v>8</v>
      </c>
      <c r="D15" s="120"/>
      <c r="E15" s="44"/>
      <c r="F15" s="52">
        <f>IF(L15+R15+X15+'その２　県税事務所別'!F15+'その２　県税事務所別'!L15+'その２　県税事務所別'!R15+'その２　県税事務所別'!X15+'その３　県税事務所別'!F15+'その３　県税事務所別'!L15+'その３　県税事務所別'!R15+'その３　県税事務所別'!X15+'その４　県税事務所別'!F15+'その４　県税事務所別'!L15+'その４　県税事務所別'!R15+'その４　県税事務所別'!X15=0,"－",L15+R15+X15+'その２　県税事務所別'!F15+'その２　県税事務所別'!L15+'その２　県税事務所別'!R15+'その２　県税事務所別'!X15+'その３　県税事務所別'!F15+'その３　県税事務所別'!L15+'その３　県税事務所別'!R15+'その３　県税事務所別'!X15+'その４　県税事務所別'!F15+'その４　県税事務所別'!L15+'その４　県税事務所別'!R15+'その４　県税事務所別'!X15)</f>
        <v>70007611353</v>
      </c>
      <c r="G15" s="50">
        <f>IF(F15=0,"－",M15+S15+Y15+'その２　県税事務所別'!G15+'その２　県税事務所別'!M15+'その２　県税事務所別'!S15+'その２　県税事務所別'!Y15+'その３　県税事務所別'!G15+'その３　県税事務所別'!M15+'その３　県税事務所別'!S15+'その３　県税事務所別'!Y15+'その４　県税事務所別'!G15+'その４　県税事務所別'!M15+'その４　県税事務所別'!S15+'その４　県税事務所別'!Y15)</f>
        <v>70007611353</v>
      </c>
      <c r="H15" s="50">
        <f>N15+T15+Z15+'その２　県税事務所別'!H15+'その２　県税事務所別'!N15+'その２　県税事務所別'!T15+'その２　県税事務所別'!Z15+'その３　県税事務所別'!H15+'その３　県税事務所別'!N15+'その３　県税事務所別'!T15+'その３　県税事務所別'!Z15+'その４　県税事務所別'!H15+'その４　県税事務所別'!N15+'その４　県税事務所別'!T15+'その４　県税事務所別'!Z15</f>
        <v>0</v>
      </c>
      <c r="I15" s="71">
        <f t="shared" si="0"/>
        <v>100</v>
      </c>
      <c r="J15" s="71">
        <f t="shared" si="1"/>
        <v>100</v>
      </c>
      <c r="K15" s="51">
        <f t="shared" si="2"/>
        <v>100</v>
      </c>
      <c r="L15" s="54" t="s">
        <v>70</v>
      </c>
      <c r="M15" s="55" t="s">
        <v>70</v>
      </c>
      <c r="N15" s="50">
        <v>0</v>
      </c>
      <c r="O15" s="102" t="str">
        <f t="shared" si="10"/>
        <v>－</v>
      </c>
      <c r="P15" s="102" t="str">
        <f t="shared" si="11"/>
        <v>－</v>
      </c>
      <c r="Q15" s="102" t="str">
        <f t="shared" si="3"/>
        <v>－</v>
      </c>
      <c r="R15" s="54" t="s">
        <v>3</v>
      </c>
      <c r="S15" s="55" t="s">
        <v>3</v>
      </c>
      <c r="T15" s="50">
        <v>0</v>
      </c>
      <c r="U15" s="55" t="str">
        <f t="shared" si="4"/>
        <v>－</v>
      </c>
      <c r="V15" s="55" t="str">
        <f t="shared" si="5"/>
        <v>－</v>
      </c>
      <c r="W15" s="55" t="str">
        <f t="shared" si="6"/>
        <v>－</v>
      </c>
      <c r="X15" s="54" t="s">
        <v>3</v>
      </c>
      <c r="Y15" s="55" t="s">
        <v>3</v>
      </c>
      <c r="Z15" s="50">
        <v>0</v>
      </c>
      <c r="AA15" s="55" t="str">
        <f t="shared" si="7"/>
        <v>－</v>
      </c>
      <c r="AB15" s="55" t="str">
        <f t="shared" si="8"/>
        <v>－</v>
      </c>
      <c r="AC15" s="55" t="str">
        <f t="shared" si="9"/>
        <v>－</v>
      </c>
      <c r="AD15" s="49"/>
      <c r="AE15" s="120" t="s">
        <v>8</v>
      </c>
      <c r="AF15" s="120"/>
      <c r="AG15" s="62"/>
      <c r="AH15" s="125"/>
    </row>
    <row r="16" spans="1:34" s="37" customFormat="1" ht="21.75" customHeight="1">
      <c r="A16" s="128"/>
      <c r="B16" s="61"/>
      <c r="C16" s="120" t="s">
        <v>9</v>
      </c>
      <c r="D16" s="120"/>
      <c r="E16" s="44"/>
      <c r="F16" s="52">
        <f>IF(L16+R16+X16+'その２　県税事務所別'!F16+'その２　県税事務所別'!L16+'その２　県税事務所別'!R16+'その２　県税事務所別'!X16+'その３　県税事務所別'!F16+'その３　県税事務所別'!L16+'その３　県税事務所別'!R16+'その３　県税事務所別'!X16+'その４　県税事務所別'!F16+'その４　県税事務所別'!L16+'その４　県税事務所別'!R16+'その４　県税事務所別'!X16=0,"－",L16+R16+X16+'その２　県税事務所別'!F16+'その２　県税事務所別'!L16+'その２　県税事務所別'!R16+'その２　県税事務所別'!X16+'その３　県税事務所別'!F16+'その３　県税事務所別'!L16+'その３　県税事務所別'!R16+'その３　県税事務所別'!X16+'その４　県税事務所別'!F16+'その４　県税事務所別'!L16+'その４　県税事務所別'!R16+'その４　県税事務所別'!X16)</f>
        <v>17843109700</v>
      </c>
      <c r="G16" s="50">
        <f>IF(F16=0,"－",M16+S16+Y16+'その２　県税事務所別'!G16+'その２　県税事務所別'!M16+'その２　県税事務所別'!S16+'その２　県税事務所別'!Y16+'その３　県税事務所別'!G16+'その３　県税事務所別'!M16+'その３　県税事務所別'!S16+'その３　県税事務所別'!Y16+'その４　県税事務所別'!G16+'その４　県税事務所別'!M16+'その４　県税事務所別'!S16+'その４　県税事務所別'!Y16)</f>
        <v>17467525449</v>
      </c>
      <c r="H16" s="50">
        <f>N16+T16+Z16+'その２　県税事務所別'!H16+'その２　県税事務所別'!N16+'その２　県税事務所別'!T16+'その２　県税事務所別'!Z16+'その３　県税事務所別'!H16+'その３　県税事務所別'!N16+'その３　県税事務所別'!T16+'その３　県税事務所別'!Z16+'その４　県税事務所別'!H16+'その４　県税事務所別'!N16+'その４　県税事務所別'!T16+'その４　県税事務所別'!Z16</f>
        <v>42533200</v>
      </c>
      <c r="I16" s="71">
        <f t="shared" si="0"/>
        <v>97.9</v>
      </c>
      <c r="J16" s="71">
        <f t="shared" si="1"/>
        <v>97.8</v>
      </c>
      <c r="K16" s="51">
        <f t="shared" si="2"/>
        <v>97.9</v>
      </c>
      <c r="L16" s="52">
        <v>2974221600</v>
      </c>
      <c r="M16" s="50">
        <v>2908014012</v>
      </c>
      <c r="N16" s="50">
        <v>14596000</v>
      </c>
      <c r="O16" s="102">
        <f t="shared" si="10"/>
        <v>97.8</v>
      </c>
      <c r="P16" s="102">
        <f t="shared" si="11"/>
        <v>97.7</v>
      </c>
      <c r="Q16" s="53">
        <f t="shared" si="3"/>
        <v>97.8</v>
      </c>
      <c r="R16" s="52">
        <v>1866787000</v>
      </c>
      <c r="S16" s="50">
        <v>1787312600</v>
      </c>
      <c r="T16" s="50">
        <v>3836300</v>
      </c>
      <c r="U16" s="71">
        <f t="shared" si="4"/>
        <v>95.7</v>
      </c>
      <c r="V16" s="71">
        <f t="shared" si="5"/>
        <v>95.7</v>
      </c>
      <c r="W16" s="51">
        <f t="shared" si="6"/>
        <v>95.7</v>
      </c>
      <c r="X16" s="52">
        <v>1055320300</v>
      </c>
      <c r="Y16" s="50">
        <v>1047026670</v>
      </c>
      <c r="Z16" s="50">
        <v>1881500</v>
      </c>
      <c r="AA16" s="71">
        <f t="shared" si="7"/>
        <v>99.2</v>
      </c>
      <c r="AB16" s="71">
        <f t="shared" si="8"/>
        <v>99.2</v>
      </c>
      <c r="AC16" s="51">
        <f t="shared" si="9"/>
        <v>99.2</v>
      </c>
      <c r="AD16" s="49"/>
      <c r="AE16" s="120" t="s">
        <v>9</v>
      </c>
      <c r="AF16" s="120"/>
      <c r="AG16" s="62"/>
      <c r="AH16" s="125"/>
    </row>
    <row r="17" spans="1:34" s="37" customFormat="1" ht="21.75" customHeight="1">
      <c r="A17" s="128"/>
      <c r="B17" s="61"/>
      <c r="C17" s="120" t="s">
        <v>10</v>
      </c>
      <c r="D17" s="120"/>
      <c r="E17" s="44"/>
      <c r="F17" s="52">
        <f>IF(L17+R17+X17+'その２　県税事務所別'!F17+'その２　県税事務所別'!L17+'その２　県税事務所別'!R17+'その２　県税事務所別'!X17+'その３　県税事務所別'!F17+'その３　県税事務所別'!L17+'その３　県税事務所別'!R17+'その３　県税事務所別'!X17+'その４　県税事務所別'!F17+'その４　県税事務所別'!L17+'その４　県税事務所別'!R17+'その４　県税事務所別'!X17=0,"－",L17+R17+X17+'その２　県税事務所別'!F17+'その２　県税事務所別'!L17+'その２　県税事務所別'!R17+'その２　県税事務所別'!X17+'その３　県税事務所別'!F17+'その３　県税事務所別'!L17+'その３　県税事務所別'!R17+'その３　県税事務所別'!X17+'その４　県税事務所別'!F17+'その４　県税事務所別'!L17+'その４　県税事務所別'!R17+'その４　県税事務所別'!X17)</f>
        <v>8218314086</v>
      </c>
      <c r="G17" s="50">
        <f>IF(F17=0,"－",M17+S17+Y17+'その２　県税事務所別'!G17+'その２　県税事務所別'!M17+'その２　県税事務所別'!S17+'その２　県税事務所別'!Y17+'その３　県税事務所別'!G17+'その３　県税事務所別'!M17+'その３　県税事務所別'!S17+'その３　県税事務所別'!Y17+'その４　県税事務所別'!G17+'その４　県税事務所別'!M17+'その４　県税事務所別'!S17+'その４　県税事務所別'!Y17)</f>
        <v>8218314086</v>
      </c>
      <c r="H17" s="50">
        <f>N17+T17+Z17+'その２　県税事務所別'!H17+'その２　県税事務所別'!N17+'その２　県税事務所別'!T17+'その２　県税事務所別'!Z17+'その３　県税事務所別'!H17+'その３　県税事務所別'!N17+'その３　県税事務所別'!T17+'その３　県税事務所別'!Z17+'その４　県税事務所別'!H17+'その４　県税事務所別'!N17+'その４　県税事務所別'!T17+'その４　県税事務所別'!Z17</f>
        <v>0</v>
      </c>
      <c r="I17" s="71">
        <f t="shared" si="0"/>
        <v>100</v>
      </c>
      <c r="J17" s="71">
        <f t="shared" si="1"/>
        <v>100</v>
      </c>
      <c r="K17" s="51">
        <f t="shared" si="2"/>
        <v>100</v>
      </c>
      <c r="L17" s="54" t="s">
        <v>70</v>
      </c>
      <c r="M17" s="55" t="s">
        <v>70</v>
      </c>
      <c r="N17" s="50">
        <v>0</v>
      </c>
      <c r="O17" s="102" t="str">
        <f t="shared" si="10"/>
        <v>－</v>
      </c>
      <c r="P17" s="102" t="str">
        <f t="shared" si="11"/>
        <v>－</v>
      </c>
      <c r="Q17" s="102" t="str">
        <f t="shared" si="3"/>
        <v>－</v>
      </c>
      <c r="R17" s="54" t="s">
        <v>3</v>
      </c>
      <c r="S17" s="55" t="s">
        <v>3</v>
      </c>
      <c r="T17" s="50">
        <v>0</v>
      </c>
      <c r="U17" s="55" t="str">
        <f t="shared" si="4"/>
        <v>－</v>
      </c>
      <c r="V17" s="55" t="str">
        <f t="shared" si="5"/>
        <v>－</v>
      </c>
      <c r="W17" s="55" t="str">
        <f t="shared" si="6"/>
        <v>－</v>
      </c>
      <c r="X17" s="54" t="s">
        <v>3</v>
      </c>
      <c r="Y17" s="55" t="s">
        <v>3</v>
      </c>
      <c r="Z17" s="50">
        <v>0</v>
      </c>
      <c r="AA17" s="55" t="str">
        <f t="shared" si="7"/>
        <v>－</v>
      </c>
      <c r="AB17" s="55" t="str">
        <f t="shared" si="8"/>
        <v>－</v>
      </c>
      <c r="AC17" s="55" t="str">
        <f t="shared" si="9"/>
        <v>－</v>
      </c>
      <c r="AD17" s="49"/>
      <c r="AE17" s="120" t="s">
        <v>10</v>
      </c>
      <c r="AF17" s="120"/>
      <c r="AG17" s="62"/>
      <c r="AH17" s="125"/>
    </row>
    <row r="18" spans="1:34" s="37" customFormat="1" ht="21.75" customHeight="1">
      <c r="A18" s="128"/>
      <c r="B18" s="61"/>
      <c r="C18" s="120" t="s">
        <v>39</v>
      </c>
      <c r="D18" s="120"/>
      <c r="E18" s="44"/>
      <c r="F18" s="52">
        <f>IF(L18+R18+X18+'その２　県税事務所別'!F18+'その２　県税事務所別'!L18+'その２　県税事務所別'!R18+'その２　県税事務所別'!X18+'その３　県税事務所別'!F18+'その３　県税事務所別'!L18+'その３　県税事務所別'!R18+'その３　県税事務所別'!X18+'その４　県税事務所別'!F18+'その４　県税事務所別'!L18+'その４　県税事務所別'!R18+'その４　県税事務所別'!X18=0,"－",L18+R18+X18+'その２　県税事務所別'!F18+'その２　県税事務所別'!L18+'その２　県税事務所別'!R18+'その２　県税事務所別'!X18+'その３　県税事務所別'!F18+'その３　県税事務所別'!L18+'その３　県税事務所別'!R18+'その３　県税事務所別'!X18+'その４　県税事務所別'!F18+'その４　県税事務所別'!L18+'その４　県税事務所別'!R18+'その４　県税事務所別'!X18)</f>
        <v>2288487712</v>
      </c>
      <c r="G18" s="50">
        <f>IF(F18=0,"－",M18+S18+Y18+'その２　県税事務所別'!G18+'その２　県税事務所別'!M18+'その２　県税事務所別'!S18+'その２　県税事務所別'!Y18+'その３　県税事務所別'!G18+'その３　県税事務所別'!M18+'その３　県税事務所別'!S18+'その３　県税事務所別'!Y18+'その４　県税事務所別'!G18+'その４　県税事務所別'!M18+'その４　県税事務所別'!S18+'その４　県税事務所別'!Y18)</f>
        <v>2288487712</v>
      </c>
      <c r="H18" s="50">
        <f>N18+T18+Z18+'その２　県税事務所別'!H18+'その２　県税事務所別'!N18+'その２　県税事務所別'!T18+'その２　県税事務所別'!Z18+'その３　県税事務所別'!H18+'その３　県税事務所別'!N18+'その３　県税事務所別'!T18+'その３　県税事務所別'!Z18+'その４　県税事務所別'!H18+'その４　県税事務所別'!N18+'その４　県税事務所別'!T18+'その４　県税事務所別'!Z18</f>
        <v>0</v>
      </c>
      <c r="I18" s="71">
        <f t="shared" si="0"/>
        <v>100</v>
      </c>
      <c r="J18" s="71">
        <f t="shared" si="1"/>
        <v>100</v>
      </c>
      <c r="K18" s="51">
        <f t="shared" si="2"/>
        <v>100</v>
      </c>
      <c r="L18" s="54" t="s">
        <v>70</v>
      </c>
      <c r="M18" s="55" t="s">
        <v>70</v>
      </c>
      <c r="N18" s="50">
        <v>0</v>
      </c>
      <c r="O18" s="102" t="str">
        <f t="shared" si="10"/>
        <v>－</v>
      </c>
      <c r="P18" s="102" t="str">
        <f t="shared" si="11"/>
        <v>－</v>
      </c>
      <c r="Q18" s="102" t="str">
        <f t="shared" si="3"/>
        <v>－</v>
      </c>
      <c r="R18" s="54" t="s">
        <v>70</v>
      </c>
      <c r="S18" s="55" t="s">
        <v>70</v>
      </c>
      <c r="T18" s="50">
        <v>0</v>
      </c>
      <c r="U18" s="71" t="str">
        <f t="shared" si="4"/>
        <v>－</v>
      </c>
      <c r="V18" s="71" t="str">
        <f t="shared" si="5"/>
        <v>－</v>
      </c>
      <c r="W18" s="71" t="str">
        <f t="shared" si="6"/>
        <v>－</v>
      </c>
      <c r="X18" s="54" t="s">
        <v>71</v>
      </c>
      <c r="Y18" s="55" t="s">
        <v>71</v>
      </c>
      <c r="Z18" s="50">
        <v>0</v>
      </c>
      <c r="AA18" s="71" t="str">
        <f t="shared" si="7"/>
        <v>－</v>
      </c>
      <c r="AB18" s="71" t="str">
        <f t="shared" si="8"/>
        <v>－</v>
      </c>
      <c r="AC18" s="71" t="str">
        <f t="shared" si="9"/>
        <v>－</v>
      </c>
      <c r="AD18" s="49"/>
      <c r="AE18" s="120" t="s">
        <v>39</v>
      </c>
      <c r="AF18" s="120"/>
      <c r="AG18" s="62"/>
      <c r="AH18" s="125"/>
    </row>
    <row r="19" spans="1:34" s="37" customFormat="1" ht="21.75" customHeight="1">
      <c r="A19" s="128"/>
      <c r="B19" s="61"/>
      <c r="C19" s="120" t="s">
        <v>14</v>
      </c>
      <c r="D19" s="120"/>
      <c r="E19" s="44"/>
      <c r="F19" s="52">
        <f>IF(L19+R19+X19+'その２　県税事務所別'!F19+'その２　県税事務所別'!L19+'その２　県税事務所別'!R19+'その２　県税事務所別'!X19+'その３　県税事務所別'!F19+'その３　県税事務所別'!L19+'その３　県税事務所別'!R19+'その３　県税事務所別'!X19+'その４　県税事務所別'!F19+'その４　県税事務所別'!L19+'その４　県税事務所別'!R19+'その４　県税事務所別'!X19=0,"－",L19+R19+X19+'その２　県税事務所別'!F19+'その２　県税事務所別'!L19+'その２　県税事務所別'!R19+'その２　県税事務所別'!X19+'その３　県税事務所別'!F19+'その３　県税事務所別'!L19+'その３　県税事務所別'!R19+'その３　県税事務所別'!X19+'その４　県税事務所別'!F19+'その４　県税事務所別'!L19+'その４　県税事務所別'!R19+'その４　県税事務所別'!X19)</f>
        <v>4506972300</v>
      </c>
      <c r="G19" s="50">
        <f>IF(F19=0,"－",M19+S19+Y19+'その２　県税事務所別'!G19+'その２　県税事務所別'!M19+'その２　県税事務所別'!S19+'その２　県税事務所別'!Y19+'その３　県税事務所別'!G19+'その３　県税事務所別'!M19+'その３　県税事務所別'!S19+'その３　県税事務所別'!Y19+'その４　県税事務所別'!G19+'その４　県税事務所別'!M19+'その４　県税事務所別'!S19+'その４　県税事務所別'!Y19)</f>
        <v>4506972300</v>
      </c>
      <c r="H19" s="50">
        <f>N19+T19+Z19+'その２　県税事務所別'!H19+'その２　県税事務所別'!N19+'その２　県税事務所別'!T19+'その２　県税事務所別'!Z19+'その３　県税事務所別'!H19+'その３　県税事務所別'!N19+'その３　県税事務所別'!T19+'その３　県税事務所別'!Z19+'その４　県税事務所別'!H19+'その４　県税事務所別'!N19+'その４　県税事務所別'!T19+'その４　県税事務所別'!Z19</f>
        <v>12200</v>
      </c>
      <c r="I19" s="71">
        <f t="shared" si="0"/>
        <v>100</v>
      </c>
      <c r="J19" s="71">
        <f t="shared" si="1"/>
        <v>100</v>
      </c>
      <c r="K19" s="51">
        <f t="shared" si="2"/>
        <v>100</v>
      </c>
      <c r="L19" s="54" t="s">
        <v>3</v>
      </c>
      <c r="M19" s="55" t="s">
        <v>3</v>
      </c>
      <c r="N19" s="50">
        <v>0</v>
      </c>
      <c r="O19" s="54" t="str">
        <f t="shared" si="10"/>
        <v>－</v>
      </c>
      <c r="P19" s="54" t="str">
        <f t="shared" si="11"/>
        <v>－</v>
      </c>
      <c r="Q19" s="54" t="str">
        <f t="shared" si="3"/>
        <v>－</v>
      </c>
      <c r="R19" s="54" t="s">
        <v>3</v>
      </c>
      <c r="S19" s="55" t="s">
        <v>3</v>
      </c>
      <c r="T19" s="50">
        <v>0</v>
      </c>
      <c r="U19" s="55" t="str">
        <f t="shared" si="4"/>
        <v>－</v>
      </c>
      <c r="V19" s="55" t="str">
        <f t="shared" si="5"/>
        <v>－</v>
      </c>
      <c r="W19" s="55" t="str">
        <f t="shared" si="6"/>
        <v>－</v>
      </c>
      <c r="X19" s="54" t="s">
        <v>3</v>
      </c>
      <c r="Y19" s="55" t="s">
        <v>3</v>
      </c>
      <c r="Z19" s="50">
        <v>0</v>
      </c>
      <c r="AA19" s="55" t="str">
        <f t="shared" si="7"/>
        <v>－</v>
      </c>
      <c r="AB19" s="55" t="str">
        <f t="shared" si="8"/>
        <v>－</v>
      </c>
      <c r="AC19" s="55" t="str">
        <f t="shared" si="9"/>
        <v>－</v>
      </c>
      <c r="AD19" s="49"/>
      <c r="AE19" s="120" t="s">
        <v>14</v>
      </c>
      <c r="AF19" s="120"/>
      <c r="AG19" s="62"/>
      <c r="AH19" s="125"/>
    </row>
    <row r="20" spans="1:34" s="37" customFormat="1" ht="21.75" customHeight="1">
      <c r="A20" s="128"/>
      <c r="B20" s="61"/>
      <c r="C20" s="120" t="s">
        <v>15</v>
      </c>
      <c r="D20" s="120"/>
      <c r="E20" s="44"/>
      <c r="F20" s="52">
        <f>IF(L20+R20+X20+'その２　県税事務所別'!F20+'その２　県税事務所別'!L20+'その２　県税事務所別'!R20+'その２　県税事務所別'!X20+'その３　県税事務所別'!F20+'その３　県税事務所別'!L20+'その３　県税事務所別'!R20+'その３　県税事務所別'!X20+'その４　県税事務所別'!F20+'その４　県税事務所別'!L20+'その４　県税事務所別'!R20+'その４　県税事務所別'!X20=0,"－",L20+R20+X20+'その２　県税事務所別'!F20+'その２　県税事務所別'!L20+'その２　県税事務所別'!R20+'その２　県税事務所別'!X20+'その３　県税事務所別'!F20+'その３　県税事務所別'!L20+'その３　県税事務所別'!R20+'その３　県税事務所別'!X20+'その４　県税事務所別'!F20+'その４　県税事務所別'!L20+'その４　県税事務所別'!R20+'その４　県税事務所別'!X20)</f>
        <v>45599490407</v>
      </c>
      <c r="G20" s="50">
        <f>IF(F20=0,"－",M20+S20+Y20+'その２　県税事務所別'!G20+'その２　県税事務所別'!M20+'その２　県税事務所別'!S20+'その２　県税事務所別'!Y20+'その３　県税事務所別'!G20+'その３　県税事務所別'!M20+'その３　県税事務所別'!S20+'その３　県税事務所別'!Y20+'その４　県税事務所別'!G20+'その４　県税事務所別'!M20+'その４　県税事務所別'!S20+'その４　県税事務所別'!Y20)</f>
        <v>45420870410</v>
      </c>
      <c r="H20" s="50">
        <f>N20+T20+Z20+'その２　県税事務所別'!H20+'その２　県税事務所別'!N20+'その２　県税事務所別'!T20+'その２　県税事務所別'!Z20+'その３　県税事務所別'!H20+'その３　県税事務所別'!N20+'その３　県税事務所別'!T20+'その３　県税事務所別'!Z20+'その４　県税事務所別'!H20+'その４　県税事務所別'!N20+'その４　県税事務所別'!T20+'その４　県税事務所別'!Z20</f>
        <v>0</v>
      </c>
      <c r="I20" s="71">
        <f t="shared" si="0"/>
        <v>99.6</v>
      </c>
      <c r="J20" s="71">
        <f t="shared" si="1"/>
        <v>99.6</v>
      </c>
      <c r="K20" s="51">
        <f t="shared" si="2"/>
        <v>99.6</v>
      </c>
      <c r="L20" s="54" t="s">
        <v>70</v>
      </c>
      <c r="M20" s="55" t="s">
        <v>70</v>
      </c>
      <c r="N20" s="50">
        <v>0</v>
      </c>
      <c r="O20" s="103" t="str">
        <f t="shared" si="10"/>
        <v>－</v>
      </c>
      <c r="P20" s="103" t="str">
        <f t="shared" si="11"/>
        <v>－</v>
      </c>
      <c r="Q20" s="103" t="str">
        <f t="shared" si="3"/>
        <v>－</v>
      </c>
      <c r="R20" s="54" t="s">
        <v>3</v>
      </c>
      <c r="S20" s="55" t="s">
        <v>3</v>
      </c>
      <c r="T20" s="50">
        <v>0</v>
      </c>
      <c r="U20" s="55" t="str">
        <f t="shared" si="4"/>
        <v>－</v>
      </c>
      <c r="V20" s="55" t="str">
        <f t="shared" si="5"/>
        <v>－</v>
      </c>
      <c r="W20" s="55" t="str">
        <f t="shared" si="6"/>
        <v>－</v>
      </c>
      <c r="X20" s="54" t="s">
        <v>3</v>
      </c>
      <c r="Y20" s="55" t="s">
        <v>3</v>
      </c>
      <c r="Z20" s="50">
        <v>0</v>
      </c>
      <c r="AA20" s="55" t="str">
        <f t="shared" si="7"/>
        <v>－</v>
      </c>
      <c r="AB20" s="55" t="str">
        <f t="shared" si="8"/>
        <v>－</v>
      </c>
      <c r="AC20" s="55" t="str">
        <f t="shared" si="9"/>
        <v>－</v>
      </c>
      <c r="AD20" s="49"/>
      <c r="AE20" s="120" t="s">
        <v>15</v>
      </c>
      <c r="AF20" s="120"/>
      <c r="AG20" s="62"/>
      <c r="AH20" s="125"/>
    </row>
    <row r="21" spans="1:34" s="37" customFormat="1" ht="21.75" customHeight="1">
      <c r="A21" s="128"/>
      <c r="B21" s="61"/>
      <c r="C21" s="120" t="s">
        <v>12</v>
      </c>
      <c r="D21" s="120"/>
      <c r="E21" s="44"/>
      <c r="F21" s="52">
        <f>IF(L21+R21+X21+'その２　県税事務所別'!F21+'その２　県税事務所別'!L21+'その２　県税事務所別'!R21+'その２　県税事務所別'!X21+'その３　県税事務所別'!F21+'その３　県税事務所別'!L21+'その３　県税事務所別'!R21+'その３　県税事務所別'!X21+'その４　県税事務所別'!F21+'その４　県税事務所別'!L21+'その４　県税事務所別'!R21+'その４　県税事務所別'!X21=0,"－",L21+R21+X21+'その２　県税事務所別'!F21+'その２　県税事務所別'!L21+'その２　県税事務所別'!R21+'その２　県税事務所別'!X21+'その３　県税事務所別'!F21+'その３　県税事務所別'!L21+'その３　県税事務所別'!R21+'その３　県税事務所別'!X21+'その４　県税事務所別'!F21+'その４　県税事務所別'!L21+'その４　県税事務所別'!R21+'その４　県税事務所別'!X21)</f>
        <v>86241064125</v>
      </c>
      <c r="G21" s="50">
        <f>IF(F21=0,"－",M21+S21+Y21+'その２　県税事務所別'!G21+'その２　県税事務所別'!M21+'その２　県税事務所別'!S21+'その２　県税事務所別'!Y21+'その３　県税事務所別'!G21+'その３　県税事務所別'!M21+'その３　県税事務所別'!S21+'その３　県税事務所別'!Y21+'その４　県税事務所別'!G21+'その４　県税事務所別'!M21+'その４　県税事務所別'!S21+'その４　県税事務所別'!Y21)</f>
        <v>85639395127</v>
      </c>
      <c r="H21" s="50">
        <f>N21+T21+Z21+'その２　県税事務所別'!H21+'その２　県税事務所別'!N21+'その２　県税事務所別'!T21+'その２　県税事務所別'!Z21+'その３　県税事務所別'!H21+'その３　県税事務所別'!N21+'その３　県税事務所別'!T21+'その３　県税事務所別'!Z21+'その４　県税事務所別'!H21+'その４　県税事務所別'!N21+'その４　県税事務所別'!T21+'その４　県税事務所別'!Z21</f>
        <v>15268725</v>
      </c>
      <c r="I21" s="71">
        <f t="shared" si="0"/>
        <v>99.3</v>
      </c>
      <c r="J21" s="71">
        <f t="shared" si="1"/>
        <v>99.3</v>
      </c>
      <c r="K21" s="51">
        <f t="shared" si="2"/>
        <v>99.3</v>
      </c>
      <c r="L21" s="54" t="s">
        <v>70</v>
      </c>
      <c r="M21" s="55" t="s">
        <v>3</v>
      </c>
      <c r="N21" s="50">
        <v>0</v>
      </c>
      <c r="O21" s="54" t="str">
        <f t="shared" si="10"/>
        <v>－</v>
      </c>
      <c r="P21" s="54" t="str">
        <f t="shared" si="11"/>
        <v>－</v>
      </c>
      <c r="Q21" s="54" t="str">
        <f t="shared" si="3"/>
        <v>－</v>
      </c>
      <c r="R21" s="54" t="s">
        <v>3</v>
      </c>
      <c r="S21" s="55" t="s">
        <v>3</v>
      </c>
      <c r="T21" s="50">
        <v>0</v>
      </c>
      <c r="U21" s="55" t="str">
        <f t="shared" si="4"/>
        <v>－</v>
      </c>
      <c r="V21" s="55" t="str">
        <f t="shared" si="5"/>
        <v>－</v>
      </c>
      <c r="W21" s="55" t="str">
        <f t="shared" si="6"/>
        <v>－</v>
      </c>
      <c r="X21" s="54" t="s">
        <v>3</v>
      </c>
      <c r="Y21" s="55" t="s">
        <v>3</v>
      </c>
      <c r="Z21" s="50">
        <v>0</v>
      </c>
      <c r="AA21" s="55" t="str">
        <f t="shared" si="7"/>
        <v>－</v>
      </c>
      <c r="AB21" s="55" t="str">
        <f t="shared" si="8"/>
        <v>－</v>
      </c>
      <c r="AC21" s="55" t="str">
        <f t="shared" si="9"/>
        <v>－</v>
      </c>
      <c r="AD21" s="49"/>
      <c r="AE21" s="120" t="s">
        <v>12</v>
      </c>
      <c r="AF21" s="120"/>
      <c r="AG21" s="62"/>
      <c r="AH21" s="125"/>
    </row>
    <row r="22" spans="1:34" s="37" customFormat="1" ht="21.75" customHeight="1">
      <c r="A22" s="128"/>
      <c r="B22" s="61"/>
      <c r="C22" s="120" t="s">
        <v>13</v>
      </c>
      <c r="D22" s="120"/>
      <c r="E22" s="44"/>
      <c r="F22" s="52">
        <f>IF(L22+R22+X22+'その２　県税事務所別'!F22+'その２　県税事務所別'!L22+'その２　県税事務所別'!R22+'その２　県税事務所別'!X22+'その３　県税事務所別'!F22+'その３　県税事務所別'!L22+'その３　県税事務所別'!R22+'その３　県税事務所別'!X22+'その４　県税事務所別'!F22+'その４　県税事務所別'!L22+'その４　県税事務所別'!R22+'その４　県税事務所別'!X22=0,"－",L22+R22+X22+'その２　県税事務所別'!F22+'その２　県税事務所別'!L22+'その２　県税事務所別'!R22+'その２　県税事務所別'!X22+'その３　県税事務所別'!F22+'その３　県税事務所別'!L22+'その３　県税事務所別'!R22+'その３　県税事務所別'!X22+'その４　県税事務所別'!F22+'その４　県税事務所別'!L22+'その４　県税事務所別'!R22+'その４　県税事務所別'!X22)</f>
        <v>4871800</v>
      </c>
      <c r="G22" s="50">
        <f>IF(F22=0,"－",M22+S22+Y22+'その２　県税事務所別'!G22+'その２　県税事務所別'!M22+'その２　県税事務所別'!S22+'その２　県税事務所別'!Y22+'その３　県税事務所別'!G22+'その３　県税事務所別'!M22+'その３　県税事務所別'!S22+'その３　県税事務所別'!Y22+'その４　県税事務所別'!G22+'その４　県税事務所別'!M22+'その４　県税事務所別'!S22+'その４　県税事務所別'!Y22)</f>
        <v>4871800</v>
      </c>
      <c r="H22" s="50">
        <f>N22+T22+Z22+'その２　県税事務所別'!H22+'その２　県税事務所別'!N22+'その２　県税事務所別'!T22+'その２　県税事務所別'!Z22+'その３　県税事務所別'!H22+'その３　県税事務所別'!N22+'その３　県税事務所別'!T22+'その３　県税事務所別'!Z22+'その４　県税事務所別'!H22+'その４　県税事務所別'!N22+'その４　県税事務所別'!T22+'その４　県税事務所別'!Z22</f>
        <v>0</v>
      </c>
      <c r="I22" s="71">
        <f t="shared" si="0"/>
        <v>100</v>
      </c>
      <c r="J22" s="71">
        <f t="shared" si="1"/>
        <v>100</v>
      </c>
      <c r="K22" s="51">
        <f t="shared" si="2"/>
        <v>100</v>
      </c>
      <c r="L22" s="54" t="s">
        <v>3</v>
      </c>
      <c r="M22" s="55" t="s">
        <v>3</v>
      </c>
      <c r="N22" s="50">
        <v>0</v>
      </c>
      <c r="O22" s="54" t="str">
        <f t="shared" si="10"/>
        <v>－</v>
      </c>
      <c r="P22" s="54" t="str">
        <f t="shared" si="11"/>
        <v>－</v>
      </c>
      <c r="Q22" s="54" t="str">
        <f t="shared" si="3"/>
        <v>－</v>
      </c>
      <c r="R22" s="54" t="s">
        <v>3</v>
      </c>
      <c r="S22" s="55" t="s">
        <v>3</v>
      </c>
      <c r="T22" s="50">
        <v>0</v>
      </c>
      <c r="U22" s="55" t="str">
        <f t="shared" si="4"/>
        <v>－</v>
      </c>
      <c r="V22" s="55" t="str">
        <f t="shared" si="5"/>
        <v>－</v>
      </c>
      <c r="W22" s="55" t="str">
        <f t="shared" si="6"/>
        <v>－</v>
      </c>
      <c r="X22" s="54" t="s">
        <v>3</v>
      </c>
      <c r="Y22" s="55" t="s">
        <v>3</v>
      </c>
      <c r="Z22" s="50">
        <v>0</v>
      </c>
      <c r="AA22" s="55" t="str">
        <f t="shared" si="7"/>
        <v>－</v>
      </c>
      <c r="AB22" s="55" t="str">
        <f t="shared" si="8"/>
        <v>－</v>
      </c>
      <c r="AC22" s="55" t="str">
        <f t="shared" si="9"/>
        <v>－</v>
      </c>
      <c r="AD22" s="49"/>
      <c r="AE22" s="120" t="s">
        <v>13</v>
      </c>
      <c r="AF22" s="120"/>
      <c r="AG22" s="62"/>
      <c r="AH22" s="125"/>
    </row>
    <row r="23" spans="1:34" s="37" customFormat="1" ht="21.75" customHeight="1">
      <c r="A23" s="128"/>
      <c r="B23" s="63"/>
      <c r="C23" s="120" t="s">
        <v>31</v>
      </c>
      <c r="D23" s="120"/>
      <c r="E23" s="64"/>
      <c r="F23" s="52">
        <f>IF(L23+R23+X23+'その２　県税事務所別'!F23+'その２　県税事務所別'!L23+'その２　県税事務所別'!R23+'その２　県税事務所別'!X23+'その３　県税事務所別'!F23+'その３　県税事務所別'!L23+'その３　県税事務所別'!R23+'その３　県税事務所別'!X23+'その４　県税事務所別'!F23+'その４　県税事務所別'!L23+'その４　県税事務所別'!R23+'その４　県税事務所別'!X23=0,"－",L23+R23+X23+'その２　県税事務所別'!F23+'その２　県税事務所別'!L23+'その２　県税事務所別'!R23+'その２　県税事務所別'!X23+'その３　県税事務所別'!F23+'その３　県税事務所別'!L23+'その３　県税事務所別'!R23+'その３　県税事務所別'!X23+'その４　県税事務所別'!F23+'その４　県税事務所別'!L23+'その４　県税事務所別'!R23+'その４　県税事務所別'!X23)</f>
        <v>26781000</v>
      </c>
      <c r="G23" s="50">
        <f>IF(F23=0,"－",M23+S23+Y23+'その２　県税事務所別'!G23+'その２　県税事務所別'!M23+'その２　県税事務所別'!S23+'その２　県税事務所別'!Y23+'その３　県税事務所別'!G23+'その３　県税事務所別'!M23+'その３　県税事務所別'!S23+'その３　県税事務所別'!Y23+'その４　県税事務所別'!G23+'その４　県税事務所別'!M23+'その４　県税事務所別'!S23+'その４　県税事務所別'!Y23)</f>
        <v>26781000</v>
      </c>
      <c r="H23" s="50">
        <f>N23+T23+Z23+'その２　県税事務所別'!H23+'その２　県税事務所別'!N23+'その２　県税事務所別'!T23+'その２　県税事務所別'!Z23+'その３　県税事務所別'!H23+'その３　県税事務所別'!N23+'その３　県税事務所別'!T23+'その３　県税事務所別'!Z23+'その４　県税事務所別'!H23+'その４　県税事務所別'!N23+'その４　県税事務所別'!T23+'その４　県税事務所別'!Z23</f>
        <v>0</v>
      </c>
      <c r="I23" s="71">
        <f t="shared" si="0"/>
        <v>100</v>
      </c>
      <c r="J23" s="71">
        <f t="shared" si="1"/>
        <v>100</v>
      </c>
      <c r="K23" s="51">
        <f t="shared" si="2"/>
        <v>100</v>
      </c>
      <c r="L23" s="52">
        <v>6384100</v>
      </c>
      <c r="M23" s="50">
        <v>6384100</v>
      </c>
      <c r="N23" s="50">
        <v>0</v>
      </c>
      <c r="O23" s="102">
        <f t="shared" si="10"/>
        <v>100</v>
      </c>
      <c r="P23" s="102">
        <f t="shared" si="11"/>
        <v>100</v>
      </c>
      <c r="Q23" s="53">
        <f t="shared" si="3"/>
        <v>100</v>
      </c>
      <c r="R23" s="54" t="s">
        <v>3</v>
      </c>
      <c r="S23" s="55" t="s">
        <v>3</v>
      </c>
      <c r="T23" s="50">
        <v>0</v>
      </c>
      <c r="U23" s="55" t="str">
        <f t="shared" si="4"/>
        <v>－</v>
      </c>
      <c r="V23" s="55" t="str">
        <f t="shared" si="5"/>
        <v>－</v>
      </c>
      <c r="W23" s="55" t="str">
        <f t="shared" si="6"/>
        <v>－</v>
      </c>
      <c r="X23" s="54" t="s">
        <v>3</v>
      </c>
      <c r="Y23" s="55" t="s">
        <v>3</v>
      </c>
      <c r="Z23" s="50">
        <v>0</v>
      </c>
      <c r="AA23" s="55" t="str">
        <f t="shared" si="7"/>
        <v>－</v>
      </c>
      <c r="AB23" s="55" t="str">
        <f t="shared" si="8"/>
        <v>－</v>
      </c>
      <c r="AC23" s="55" t="str">
        <f t="shared" si="9"/>
        <v>－</v>
      </c>
      <c r="AD23" s="65"/>
      <c r="AE23" s="120" t="s">
        <v>31</v>
      </c>
      <c r="AF23" s="120"/>
      <c r="AG23" s="62"/>
      <c r="AH23" s="125"/>
    </row>
    <row r="24" spans="1:34" s="37" customFormat="1" ht="21.75" customHeight="1">
      <c r="A24" s="128"/>
      <c r="B24" s="61"/>
      <c r="C24" s="121" t="s">
        <v>16</v>
      </c>
      <c r="D24" s="121"/>
      <c r="E24" s="44"/>
      <c r="F24" s="54" t="str">
        <f>IF(L24+R24+X24+'その２　県税事務所別'!F24+'その２　県税事務所別'!L24+'その２　県税事務所別'!R24+'その２　県税事務所別'!X24+'その３　県税事務所別'!F24+'その３　県税事務所別'!L24+'その３　県税事務所別'!R24+'その３　県税事務所別'!X24+'その４　県税事務所別'!F24+'その４　県税事務所別'!L24+'その４　県税事務所別'!R24+'その４　県税事務所別'!X24=0,"－",L24+R24+X24+'その２　県税事務所別'!F24+'その２　県税事務所別'!L24+'その２　県税事務所別'!R24+'その２　県税事務所別'!X24+'その３　県税事務所別'!F24+'その３　県税事務所別'!L24+'その３　県税事務所別'!R24+'その３　県税事務所別'!X24+'その４　県税事務所別'!F24+'その４　県税事務所別'!L24+'その４　県税事務所別'!R24+'その４　県税事務所別'!X24)</f>
        <v>－</v>
      </c>
      <c r="G24" s="55" t="str">
        <f>IF(F24=0,"－",M24+S24+Y24+'その２　県税事務所別'!G24+'その２　県税事務所別'!M24+'その２　県税事務所別'!S24+'その２　県税事務所別'!Y24+'その３　県税事務所別'!G24+'その３　県税事務所別'!M24+'その３　県税事務所別'!S24+'その３　県税事務所別'!Y24+'その４　県税事務所別'!G24+'その４　県税事務所別'!M24+'その４　県税事務所別'!S24+'その４　県税事務所別'!Y24)</f>
        <v>－</v>
      </c>
      <c r="H24" s="50">
        <f>N24+T24+Z24+'その２　県税事務所別'!H24+'その２　県税事務所別'!N24+'その２　県税事務所別'!T24+'その２　県税事務所別'!Z24+'その３　県税事務所別'!H24+'その３　県税事務所別'!N24+'その３　県税事務所別'!T24+'その３　県税事務所別'!Z24+'その４　県税事務所別'!H24+'その４　県税事務所別'!N24+'その４　県税事務所別'!T24+'その４　県税事務所別'!Z24</f>
        <v>0</v>
      </c>
      <c r="I24" s="71" t="str">
        <f t="shared" si="0"/>
        <v>－</v>
      </c>
      <c r="J24" s="71" t="str">
        <f t="shared" si="1"/>
        <v>－</v>
      </c>
      <c r="K24" s="71" t="str">
        <f t="shared" si="2"/>
        <v>－</v>
      </c>
      <c r="L24" s="54" t="str">
        <f>L25</f>
        <v>－</v>
      </c>
      <c r="M24" s="55" t="str">
        <f>M25</f>
        <v>－</v>
      </c>
      <c r="N24" s="94">
        <f>N25</f>
        <v>0</v>
      </c>
      <c r="O24" s="102" t="str">
        <f t="shared" si="10"/>
        <v>－</v>
      </c>
      <c r="P24" s="102" t="str">
        <f t="shared" si="11"/>
        <v>－</v>
      </c>
      <c r="Q24" s="102" t="str">
        <f t="shared" si="3"/>
        <v>－</v>
      </c>
      <c r="R24" s="54" t="str">
        <f>R25</f>
        <v>－</v>
      </c>
      <c r="S24" s="55" t="str">
        <f>S25</f>
        <v>－</v>
      </c>
      <c r="T24" s="94">
        <f>T25</f>
        <v>0</v>
      </c>
      <c r="U24" s="55" t="str">
        <f t="shared" si="4"/>
        <v>－</v>
      </c>
      <c r="V24" s="55" t="str">
        <f t="shared" si="5"/>
        <v>－</v>
      </c>
      <c r="W24" s="55" t="str">
        <f t="shared" si="6"/>
        <v>－</v>
      </c>
      <c r="X24" s="54" t="str">
        <f>X25</f>
        <v>－</v>
      </c>
      <c r="Y24" s="55" t="str">
        <f>Y25</f>
        <v>－</v>
      </c>
      <c r="Z24" s="94">
        <f>Z25</f>
        <v>0</v>
      </c>
      <c r="AA24" s="55" t="str">
        <f t="shared" si="7"/>
        <v>－</v>
      </c>
      <c r="AB24" s="55" t="str">
        <f t="shared" si="8"/>
        <v>－</v>
      </c>
      <c r="AC24" s="55" t="str">
        <f t="shared" si="9"/>
        <v>－</v>
      </c>
      <c r="AD24" s="60"/>
      <c r="AE24" s="121" t="s">
        <v>16</v>
      </c>
      <c r="AF24" s="121"/>
      <c r="AG24" s="44"/>
      <c r="AH24" s="125"/>
    </row>
    <row r="25" spans="1:34" s="37" customFormat="1" ht="21.75" customHeight="1">
      <c r="A25" s="128"/>
      <c r="B25" s="92"/>
      <c r="C25" s="118" t="s">
        <v>54</v>
      </c>
      <c r="D25" s="122"/>
      <c r="E25" s="119"/>
      <c r="F25" s="54" t="str">
        <f>IF(L25+R25+X25+'その２　県税事務所別'!F25+'その２　県税事務所別'!L25+'その２　県税事務所別'!R25+'その２　県税事務所別'!X25+'その３　県税事務所別'!F25+'その３　県税事務所別'!L25+'その３　県税事務所別'!R25+'その３　県税事務所別'!X25+'その４　県税事務所別'!F25+'その４　県税事務所別'!L25+'その４　県税事務所別'!R25+'その４　県税事務所別'!X25=0,"－",L25+R25+X25+'その２　県税事務所別'!F25+'その２　県税事務所別'!L25+'その２　県税事務所別'!R25+'その２　県税事務所別'!X25+'その３　県税事務所別'!F25+'その３　県税事務所別'!L25+'その３　県税事務所別'!R25+'その３　県税事務所別'!X25+'その４　県税事務所別'!F25+'その４　県税事務所別'!L25+'その４　県税事務所別'!R25+'その４　県税事務所別'!X25)</f>
        <v>－</v>
      </c>
      <c r="G25" s="55" t="str">
        <f>IF(F25=0,"－",M25+S25+Y25+'その２　県税事務所別'!G25+'その２　県税事務所別'!M25+'その２　県税事務所別'!S25+'その２　県税事務所別'!Y25+'その３　県税事務所別'!G25+'その３　県税事務所別'!M25+'その３　県税事務所別'!S25+'その３　県税事務所別'!Y25+'その４　県税事務所別'!G25+'その４　県税事務所別'!M25+'その４　県税事務所別'!S25+'その４　県税事務所別'!Y25)</f>
        <v>－</v>
      </c>
      <c r="H25" s="50">
        <f>N25+T25+Z25+'その２　県税事務所別'!H25+'その２　県税事務所別'!N25+'その２　県税事務所別'!T25+'その２　県税事務所別'!Z25+'その３　県税事務所別'!H25+'その３　県税事務所別'!N25+'その３　県税事務所別'!T25+'その３　県税事務所別'!Z25+'その４　県税事務所別'!H25+'その４　県税事務所別'!N25+'その４　県税事務所別'!T25+'その４　県税事務所別'!Z25</f>
        <v>0</v>
      </c>
      <c r="I25" s="71" t="str">
        <f t="shared" si="0"/>
        <v>－</v>
      </c>
      <c r="J25" s="71" t="str">
        <f t="shared" si="1"/>
        <v>－</v>
      </c>
      <c r="K25" s="71" t="str">
        <f t="shared" si="2"/>
        <v>－</v>
      </c>
      <c r="L25" s="54" t="s">
        <v>70</v>
      </c>
      <c r="M25" s="55" t="s">
        <v>70</v>
      </c>
      <c r="N25" s="50">
        <v>0</v>
      </c>
      <c r="O25" s="104" t="str">
        <f t="shared" si="10"/>
        <v>－</v>
      </c>
      <c r="P25" s="104" t="str">
        <f t="shared" si="11"/>
        <v>－</v>
      </c>
      <c r="Q25" s="104" t="str">
        <f t="shared" si="3"/>
        <v>－</v>
      </c>
      <c r="R25" s="54" t="s">
        <v>3</v>
      </c>
      <c r="S25" s="55" t="s">
        <v>3</v>
      </c>
      <c r="T25" s="50">
        <v>0</v>
      </c>
      <c r="U25" s="55" t="str">
        <f t="shared" si="4"/>
        <v>－</v>
      </c>
      <c r="V25" s="55" t="str">
        <f t="shared" si="5"/>
        <v>－</v>
      </c>
      <c r="W25" s="55" t="str">
        <f t="shared" si="6"/>
        <v>－</v>
      </c>
      <c r="X25" s="54" t="s">
        <v>3</v>
      </c>
      <c r="Y25" s="55" t="s">
        <v>3</v>
      </c>
      <c r="Z25" s="50">
        <v>0</v>
      </c>
      <c r="AA25" s="55" t="str">
        <f t="shared" si="7"/>
        <v>－</v>
      </c>
      <c r="AB25" s="55" t="str">
        <f t="shared" si="8"/>
        <v>－</v>
      </c>
      <c r="AC25" s="55" t="str">
        <f t="shared" si="9"/>
        <v>－</v>
      </c>
      <c r="AD25" s="118" t="s">
        <v>54</v>
      </c>
      <c r="AE25" s="122"/>
      <c r="AF25" s="119"/>
      <c r="AG25" s="27"/>
      <c r="AH25" s="125"/>
    </row>
    <row r="26" spans="1:34" s="37" customFormat="1" ht="21.75" customHeight="1">
      <c r="A26" s="129"/>
      <c r="B26" s="87"/>
      <c r="C26" s="120" t="s">
        <v>58</v>
      </c>
      <c r="D26" s="120"/>
      <c r="E26" s="58"/>
      <c r="F26" s="66">
        <f>SUM(F16:F24)+F11+F14+F15</f>
        <v>687238585081</v>
      </c>
      <c r="G26" s="66">
        <f>SUM(G16:G24)+G11+G14+G15</f>
        <v>679550093509</v>
      </c>
      <c r="H26" s="66">
        <f>SUM(H16:H24)+H11+H14+H15</f>
        <v>108063904</v>
      </c>
      <c r="I26" s="99">
        <f t="shared" si="0"/>
        <v>98.9</v>
      </c>
      <c r="J26" s="99">
        <f t="shared" si="1"/>
        <v>98.8</v>
      </c>
      <c r="K26" s="67">
        <f t="shared" si="2"/>
        <v>98.9</v>
      </c>
      <c r="L26" s="68">
        <f>L11+L14+SUM(L15:L24)</f>
        <v>114908552669</v>
      </c>
      <c r="M26" s="68">
        <f>M11+M14+SUM(M15:M24)</f>
        <v>113791459023</v>
      </c>
      <c r="N26" s="68">
        <f>N11+N14+SUM(N15:N24)</f>
        <v>15613347</v>
      </c>
      <c r="O26" s="105">
        <f t="shared" si="10"/>
        <v>99</v>
      </c>
      <c r="P26" s="105">
        <f t="shared" si="11"/>
        <v>99</v>
      </c>
      <c r="Q26" s="69">
        <f t="shared" si="3"/>
        <v>99</v>
      </c>
      <c r="R26" s="68">
        <f>R11+R14+SUM(R15:R24)</f>
        <v>49294077348</v>
      </c>
      <c r="S26" s="68">
        <f>S11+S14+SUM(S15:S24)</f>
        <v>48087219559</v>
      </c>
      <c r="T26" s="68">
        <f>T11+T14+SUM(T15:T24)</f>
        <v>8562393</v>
      </c>
      <c r="U26" s="99">
        <f t="shared" si="4"/>
        <v>97.6</v>
      </c>
      <c r="V26" s="99">
        <f t="shared" si="5"/>
        <v>97.5</v>
      </c>
      <c r="W26" s="67">
        <f t="shared" si="6"/>
        <v>97.6</v>
      </c>
      <c r="X26" s="68">
        <f>X11+X14+SUM(X15:X24)</f>
        <v>27059021887</v>
      </c>
      <c r="Y26" s="68">
        <f>Y11+Y14+SUM(Y15:Y24)</f>
        <v>26701354019</v>
      </c>
      <c r="Z26" s="68">
        <f>Z11+Z14+SUM(Z15:Z24)</f>
        <v>1901722</v>
      </c>
      <c r="AA26" s="99">
        <f t="shared" si="7"/>
        <v>98.7</v>
      </c>
      <c r="AB26" s="99">
        <f t="shared" si="8"/>
        <v>98.6</v>
      </c>
      <c r="AC26" s="67">
        <f t="shared" si="9"/>
        <v>98.7</v>
      </c>
      <c r="AD26" s="70"/>
      <c r="AE26" s="120" t="s">
        <v>58</v>
      </c>
      <c r="AF26" s="120"/>
      <c r="AG26" s="91"/>
      <c r="AH26" s="126"/>
    </row>
    <row r="27" spans="1:34" s="37" customFormat="1" ht="21.75" customHeight="1">
      <c r="A27" s="127" t="s">
        <v>59</v>
      </c>
      <c r="B27" s="115" t="s">
        <v>74</v>
      </c>
      <c r="C27" s="40"/>
      <c r="D27" s="43" t="s">
        <v>40</v>
      </c>
      <c r="E27" s="44"/>
      <c r="F27" s="45">
        <f>IF(L27+R27+X27+'その２　県税事務所別'!F27+'その２　県税事務所別'!L27+'その２　県税事務所別'!R27+'その２　県税事務所別'!X27+'その３　県税事務所別'!F27+'その３　県税事務所別'!L27+'その３　県税事務所別'!R27+'その３　県税事務所別'!X27+'その４　県税事務所別'!F27+'その４　県税事務所別'!L27+'その４　県税事務所別'!R27+'その４　県税事務所別'!X27=0,"－",L27+R27+X27+'その２　県税事務所別'!F27+'その２　県税事務所別'!L27+'その２　県税事務所別'!R27+'その２　県税事務所別'!X27+'その３　県税事務所別'!F27+'その３　県税事務所別'!L27+'その３　県税事務所別'!R27+'その３　県税事務所別'!X27+'その４　県税事務所別'!F27+'その４　県税事務所別'!L27+'その４　県税事務所別'!R27+'その４　県税事務所別'!X27)</f>
        <v>24682946415</v>
      </c>
      <c r="G27" s="46">
        <f>IF(F27=0,"－",M27+S27+Y27+'その２　県税事務所別'!G27+'その２　県税事務所別'!M27+'その２　県税事務所別'!S27+'その２　県税事務所別'!Y27+'その３　県税事務所別'!G27+'その３　県税事務所別'!M27+'その３　県税事務所別'!S27+'その３　県税事務所別'!Y27+'その４　県税事務所別'!G27+'その４　県税事務所別'!M27+'その４　県税事務所別'!S27+'その４　県税事務所別'!Y27)</f>
        <v>6326979903</v>
      </c>
      <c r="H27" s="50">
        <f>N27+T27+Z27+'その２　県税事務所別'!H27+'その２　県税事務所別'!N27+'その２　県税事務所別'!T27+'その２　県税事務所別'!Z27+'その３　県税事務所別'!H27+'その３　県税事務所別'!N27+'その３　県税事務所別'!T27+'その３　県税事務所別'!Z27+'その４　県税事務所別'!H27+'その４　県税事務所別'!N27+'その４　県税事務所別'!T27+'その４　県税事務所別'!Z27</f>
        <v>0</v>
      </c>
      <c r="I27" s="71">
        <f t="shared" si="0"/>
        <v>25.6</v>
      </c>
      <c r="J27" s="71">
        <f t="shared" si="1"/>
        <v>25.6</v>
      </c>
      <c r="K27" s="51">
        <f t="shared" si="2"/>
        <v>25.6</v>
      </c>
      <c r="L27" s="52">
        <f>L28</f>
        <v>3944617401</v>
      </c>
      <c r="M27" s="52">
        <f>M28</f>
        <v>965512170</v>
      </c>
      <c r="N27" s="52">
        <f>N28</f>
        <v>0</v>
      </c>
      <c r="O27" s="102">
        <f t="shared" si="10"/>
        <v>24.5</v>
      </c>
      <c r="P27" s="102">
        <f t="shared" si="11"/>
        <v>24.4</v>
      </c>
      <c r="Q27" s="53">
        <f t="shared" si="3"/>
        <v>24.5</v>
      </c>
      <c r="R27" s="52">
        <f>R28</f>
        <v>4478899165</v>
      </c>
      <c r="S27" s="52">
        <f>S28</f>
        <v>1115152736</v>
      </c>
      <c r="T27" s="52">
        <f>T28</f>
        <v>0</v>
      </c>
      <c r="U27" s="71">
        <f t="shared" si="4"/>
        <v>24.9</v>
      </c>
      <c r="V27" s="71">
        <f t="shared" si="5"/>
        <v>24.8</v>
      </c>
      <c r="W27" s="51">
        <f t="shared" si="6"/>
        <v>24.9</v>
      </c>
      <c r="X27" s="52">
        <f>X28</f>
        <v>1260108762</v>
      </c>
      <c r="Y27" s="52">
        <f>Y28</f>
        <v>362996774</v>
      </c>
      <c r="Z27" s="52">
        <f>Z28</f>
        <v>0</v>
      </c>
      <c r="AA27" s="71">
        <f t="shared" si="7"/>
        <v>28.8</v>
      </c>
      <c r="AB27" s="71">
        <f t="shared" si="8"/>
        <v>28.8</v>
      </c>
      <c r="AC27" s="51">
        <f t="shared" si="9"/>
        <v>28.8</v>
      </c>
      <c r="AD27" s="49"/>
      <c r="AE27" s="43" t="s">
        <v>34</v>
      </c>
      <c r="AF27" s="44"/>
      <c r="AG27" s="115" t="s">
        <v>74</v>
      </c>
      <c r="AH27" s="124" t="s">
        <v>59</v>
      </c>
    </row>
    <row r="28" spans="1:34" s="37" customFormat="1" ht="21.75" customHeight="1">
      <c r="A28" s="128"/>
      <c r="B28" s="116"/>
      <c r="C28" s="112"/>
      <c r="D28" s="118" t="s">
        <v>26</v>
      </c>
      <c r="E28" s="119"/>
      <c r="F28" s="50">
        <f>IF(L28+R28+X28+'その２　県税事務所別'!F28+'その２　県税事務所別'!L28+'その２　県税事務所別'!R28+'その２　県税事務所別'!X28+'その３　県税事務所別'!F28+'その３　県税事務所別'!L28+'その３　県税事務所別'!R28+'その３　県税事務所別'!X28+'その４　県税事務所別'!F28+'その４　県税事務所別'!L28+'その４　県税事務所別'!R28+'その４　県税事務所別'!X28=0,"－",L28+R28+X28+'その２　県税事務所別'!F28+'その２　県税事務所別'!L28+'その２　県税事務所別'!R28+'その２　県税事務所別'!X28+'その３　県税事務所別'!F28+'その３　県税事務所別'!L28+'その３　県税事務所別'!R28+'その３　県税事務所別'!X28+'その４　県税事務所別'!F28+'その４　県税事務所別'!L28+'その４　県税事務所別'!R28+'その４　県税事務所別'!X28)</f>
        <v>24682946415</v>
      </c>
      <c r="G28" s="50">
        <f>IF(F28=0,"－",M28+S28+Y28+'その２　県税事務所別'!G28+'その２　県税事務所別'!M28+'その２　県税事務所別'!S28+'その２　県税事務所別'!Y28+'その３　県税事務所別'!G28+'その３　県税事務所別'!M28+'その３　県税事務所別'!S28+'その３　県税事務所別'!Y28+'その４　県税事務所別'!G28+'その４　県税事務所別'!M28+'その４　県税事務所別'!S28+'その４　県税事務所別'!Y28)</f>
        <v>6326979903</v>
      </c>
      <c r="H28" s="50">
        <f>N28+T28+Z28+'その２　県税事務所別'!H28+'その２　県税事務所別'!N28+'その２　県税事務所別'!T28+'その２　県税事務所別'!Z28+'その３　県税事務所別'!H28+'その３　県税事務所別'!N28+'その３　県税事務所別'!T28+'その３　県税事務所別'!Z28+'その４　県税事務所別'!H28+'その４　県税事務所別'!N28+'その４　県税事務所別'!T28+'その４　県税事務所別'!Z28</f>
        <v>0</v>
      </c>
      <c r="I28" s="71">
        <f t="shared" si="0"/>
        <v>25.6</v>
      </c>
      <c r="J28" s="71">
        <f t="shared" si="1"/>
        <v>25.6</v>
      </c>
      <c r="K28" s="51">
        <f t="shared" si="2"/>
        <v>25.6</v>
      </c>
      <c r="L28" s="52">
        <v>3944617401</v>
      </c>
      <c r="M28" s="50">
        <v>965512170</v>
      </c>
      <c r="N28" s="50">
        <v>0</v>
      </c>
      <c r="O28" s="102">
        <f t="shared" si="10"/>
        <v>24.5</v>
      </c>
      <c r="P28" s="102">
        <f t="shared" si="11"/>
        <v>24.4</v>
      </c>
      <c r="Q28" s="53">
        <f t="shared" si="3"/>
        <v>24.5</v>
      </c>
      <c r="R28" s="52">
        <v>4478899165</v>
      </c>
      <c r="S28" s="50">
        <v>1115152736</v>
      </c>
      <c r="T28" s="50">
        <v>0</v>
      </c>
      <c r="U28" s="71">
        <f t="shared" si="4"/>
        <v>24.9</v>
      </c>
      <c r="V28" s="71">
        <f t="shared" si="5"/>
        <v>24.8</v>
      </c>
      <c r="W28" s="51">
        <f t="shared" si="6"/>
        <v>24.9</v>
      </c>
      <c r="X28" s="52">
        <v>1260108762</v>
      </c>
      <c r="Y28" s="50">
        <v>362996774</v>
      </c>
      <c r="Z28" s="50">
        <v>0</v>
      </c>
      <c r="AA28" s="71">
        <f t="shared" si="7"/>
        <v>28.8</v>
      </c>
      <c r="AB28" s="71">
        <f t="shared" si="8"/>
        <v>28.8</v>
      </c>
      <c r="AC28" s="51">
        <f t="shared" si="9"/>
        <v>28.8</v>
      </c>
      <c r="AD28" s="118" t="s">
        <v>26</v>
      </c>
      <c r="AE28" s="119"/>
      <c r="AF28" s="111"/>
      <c r="AG28" s="116"/>
      <c r="AH28" s="125"/>
    </row>
    <row r="29" spans="1:34" s="37" customFormat="1" ht="21.75" customHeight="1">
      <c r="A29" s="128"/>
      <c r="B29" s="116"/>
      <c r="C29" s="41"/>
      <c r="D29" s="43" t="s">
        <v>41</v>
      </c>
      <c r="E29" s="44"/>
      <c r="F29" s="50">
        <f>IF(L29+R29+X29+'その２　県税事務所別'!F29+'その２　県税事務所別'!L29+'その２　県税事務所別'!R29+'その２　県税事務所別'!X29+'その３　県税事務所別'!F29+'その３　県税事務所別'!L29+'その３　県税事務所別'!R29+'その３　県税事務所別'!X29+'その４　県税事務所別'!F29+'その４　県税事務所別'!L29+'その４　県税事務所別'!R29+'その４　県税事務所別'!X29=0,"－",L29+R29+X29+'その２　県税事務所別'!F29+'その２　県税事務所別'!L29+'その２　県税事務所別'!R29+'その２　県税事務所別'!X29+'その３　県税事務所別'!F29+'その３　県税事務所別'!L29+'その３　県税事務所別'!R29+'その３　県税事務所別'!X29+'その４　県税事務所別'!F29+'その４　県税事務所別'!L29+'その４　県税事務所別'!R29+'その４　県税事務所別'!X29)</f>
        <v>205072849</v>
      </c>
      <c r="G29" s="50">
        <f>IF(F29=0,"－",M29+S29+Y29+'その２　県税事務所別'!G29+'その２　県税事務所別'!M29+'その２　県税事務所別'!S29+'その２　県税事務所別'!Y29+'その３　県税事務所別'!G29+'その３　県税事務所別'!M29+'その３　県税事務所別'!S29+'その３　県税事務所別'!Y29+'その４　県税事務所別'!G29+'その４　県税事務所別'!M29+'その４　県税事務所別'!S29+'その４　県税事務所別'!Y29)</f>
        <v>68989478</v>
      </c>
      <c r="H29" s="50">
        <f>N29+T29+Z29+'その２　県税事務所別'!H29+'その２　県税事務所別'!N29+'その２　県税事務所別'!T29+'その２　県税事務所別'!Z29+'その３　県税事務所別'!H29+'その３　県税事務所別'!N29+'その３　県税事務所別'!T29+'その３　県税事務所別'!Z29+'その４　県税事務所別'!H29+'その４　県税事務所別'!N29+'その４　県税事務所別'!T29+'その４　県税事務所別'!Z29</f>
        <v>356801</v>
      </c>
      <c r="I29" s="71">
        <f t="shared" si="0"/>
        <v>33.5</v>
      </c>
      <c r="J29" s="71">
        <f t="shared" si="1"/>
        <v>33.5</v>
      </c>
      <c r="K29" s="51">
        <f t="shared" si="2"/>
        <v>33.5</v>
      </c>
      <c r="L29" s="52">
        <v>35680832</v>
      </c>
      <c r="M29" s="50">
        <v>10257208</v>
      </c>
      <c r="N29" s="50">
        <v>136300</v>
      </c>
      <c r="O29" s="102">
        <f t="shared" si="10"/>
        <v>28.5</v>
      </c>
      <c r="P29" s="102">
        <f t="shared" si="11"/>
        <v>28.4</v>
      </c>
      <c r="Q29" s="53">
        <f t="shared" si="3"/>
        <v>28.5</v>
      </c>
      <c r="R29" s="52">
        <v>35404367</v>
      </c>
      <c r="S29" s="50">
        <v>8281588</v>
      </c>
      <c r="T29" s="50">
        <v>90090</v>
      </c>
      <c r="U29" s="71">
        <f t="shared" si="4"/>
        <v>23.2</v>
      </c>
      <c r="V29" s="71">
        <f t="shared" si="5"/>
        <v>23.1</v>
      </c>
      <c r="W29" s="51">
        <f t="shared" si="6"/>
        <v>23.2</v>
      </c>
      <c r="X29" s="52">
        <v>32243879</v>
      </c>
      <c r="Y29" s="50">
        <v>2929934</v>
      </c>
      <c r="Z29" s="50">
        <v>0</v>
      </c>
      <c r="AA29" s="71">
        <f t="shared" si="7"/>
        <v>9.1</v>
      </c>
      <c r="AB29" s="71">
        <f t="shared" si="8"/>
        <v>9</v>
      </c>
      <c r="AC29" s="51">
        <f t="shared" si="9"/>
        <v>9.1</v>
      </c>
      <c r="AD29" s="49"/>
      <c r="AE29" s="43" t="s">
        <v>41</v>
      </c>
      <c r="AF29" s="44"/>
      <c r="AG29" s="116"/>
      <c r="AH29" s="125"/>
    </row>
    <row r="30" spans="1:34" s="37" customFormat="1" ht="21.75" customHeight="1">
      <c r="A30" s="128"/>
      <c r="B30" s="116"/>
      <c r="C30" s="84"/>
      <c r="D30" s="43" t="s">
        <v>42</v>
      </c>
      <c r="E30" s="44"/>
      <c r="F30" s="55" t="str">
        <f>IF(L30+R30+X30+'その２　県税事務所別'!F30+'その２　県税事務所別'!L30+'その２　県税事務所別'!R30+'その２　県税事務所別'!X30+'その３　県税事務所別'!F30+'その３　県税事務所別'!L30+'その３　県税事務所別'!R30+'その３　県税事務所別'!X30+'その４　県税事務所別'!F30+'その４　県税事務所別'!L30+'その４　県税事務所別'!R30+'その４　県税事務所別'!X30=0,"－",L30+R30+X30+'その２　県税事務所別'!F30+'その２　県税事務所別'!L30+'その２　県税事務所別'!R30+'その２　県税事務所別'!X30+'その３　県税事務所別'!F30+'その３　県税事務所別'!L30+'その３　県税事務所別'!R30+'その３　県税事務所別'!X30+'その４　県税事務所別'!F30+'その４　県税事務所別'!L30+'その４　県税事務所別'!R30+'その４　県税事務所別'!X30)</f>
        <v>－</v>
      </c>
      <c r="G30" s="55" t="str">
        <f>IF(F30=0,"－",M30+S30+Y30+'その２　県税事務所別'!G30+'その２　県税事務所別'!M30+'その２　県税事務所別'!S30+'その２　県税事務所別'!Y30+'その３　県税事務所別'!G30+'その３　県税事務所別'!M30+'その３　県税事務所別'!S30+'その３　県税事務所別'!Y30+'その４　県税事務所別'!G30+'その４　県税事務所別'!M30+'その４　県税事務所別'!S30+'その４　県税事務所別'!Y30)</f>
        <v>－</v>
      </c>
      <c r="H30" s="50">
        <f>N30+T30+Z30+'その２　県税事務所別'!H30+'その２　県税事務所別'!N30+'その２　県税事務所別'!T30+'その２　県税事務所別'!Z30+'その３　県税事務所別'!H30+'その３　県税事務所別'!N30+'その３　県税事務所別'!T30+'その３　県税事務所別'!Z30+'その４　県税事務所別'!H30+'その４　県税事務所別'!N30+'その４　県税事務所別'!T30+'その４　県税事務所別'!Z30</f>
        <v>0</v>
      </c>
      <c r="I30" s="55" t="str">
        <f>IF(F30&gt;0,ROUND((G30-H30)/(F30-H30)*100,1),"－")</f>
        <v>－</v>
      </c>
      <c r="J30" s="55" t="str">
        <f>IF(F30&gt;0,ROUNDDOWN((G30-H30)/(F30-H30)*100,1),"－")</f>
        <v>－</v>
      </c>
      <c r="K30" s="55" t="str">
        <f>IF(J30=99.9,99.9,I30)</f>
        <v>－</v>
      </c>
      <c r="L30" s="55" t="s">
        <v>3</v>
      </c>
      <c r="M30" s="55" t="s">
        <v>3</v>
      </c>
      <c r="N30" s="50">
        <v>0</v>
      </c>
      <c r="O30" s="54" t="str">
        <f>IF(L30&gt;0,ROUND((M30-N30)/(L30-N30)*100,1),"－")</f>
        <v>－</v>
      </c>
      <c r="P30" s="54" t="str">
        <f>IF(L30&gt;0,ROUNDDOWN((M30-N30)/(L30-N30)*100,1),"－")</f>
        <v>－</v>
      </c>
      <c r="Q30" s="54" t="str">
        <f t="shared" si="3"/>
        <v>－</v>
      </c>
      <c r="R30" s="54" t="s">
        <v>3</v>
      </c>
      <c r="S30" s="55" t="s">
        <v>3</v>
      </c>
      <c r="T30" s="50">
        <v>0</v>
      </c>
      <c r="U30" s="55" t="str">
        <f>IF(R30&gt;0,ROUND((S30-T30)/(R30-T30)*100,1),"－")</f>
        <v>－</v>
      </c>
      <c r="V30" s="55" t="str">
        <f>IF(R30&gt;0,ROUNDDOWN((S30-T30)/(R30-T30)*100,1),"－")</f>
        <v>－</v>
      </c>
      <c r="W30" s="55" t="str">
        <f t="shared" si="6"/>
        <v>－</v>
      </c>
      <c r="X30" s="54" t="s">
        <v>3</v>
      </c>
      <c r="Y30" s="55" t="s">
        <v>3</v>
      </c>
      <c r="Z30" s="50">
        <v>0</v>
      </c>
      <c r="AA30" s="55" t="str">
        <f>IF(X30&gt;0,ROUND((Y30-Z30)/(X30-Z30)*100,1),"－")</f>
        <v>－</v>
      </c>
      <c r="AB30" s="55" t="str">
        <f>IF(X30&gt;0,ROUNDDOWN((Y30-Z30)/(X30-Z30)*100,1),"－")</f>
        <v>－</v>
      </c>
      <c r="AC30" s="55" t="str">
        <f t="shared" si="9"/>
        <v>－</v>
      </c>
      <c r="AD30" s="49"/>
      <c r="AE30" s="43" t="s">
        <v>42</v>
      </c>
      <c r="AF30" s="64"/>
      <c r="AG30" s="116"/>
      <c r="AH30" s="125"/>
    </row>
    <row r="31" spans="1:34" s="37" customFormat="1" ht="21.75" customHeight="1">
      <c r="A31" s="128"/>
      <c r="B31" s="117"/>
      <c r="C31" s="41"/>
      <c r="D31" s="40" t="s">
        <v>5</v>
      </c>
      <c r="E31" s="28"/>
      <c r="F31" s="52">
        <f>IF(L31+R31+X31+'その２　県税事務所別'!F31+'その２　県税事務所別'!L31+'その２　県税事務所別'!R31+'その２　県税事務所別'!X31+'その３　県税事務所別'!F31+'その３　県税事務所別'!L31+'その３　県税事務所別'!R31+'その３　県税事務所別'!X31+'その４　県税事務所別'!F31+'その４　県税事務所別'!L31+'その４　県税事務所別'!R31+'その４　県税事務所別'!X31=0,"－",L31+R31+X31+'その２　県税事務所別'!F31+'その２　県税事務所別'!L31+'その２　県税事務所別'!R31+'その２　県税事務所別'!X31+'その３　県税事務所別'!F31+'その３　県税事務所別'!L31+'その３　県税事務所別'!R31+'その３　県税事務所別'!X31+'その４　県税事務所別'!F31+'その４　県税事務所別'!L31+'その４　県税事務所別'!R31+'その４　県税事務所別'!X31)</f>
        <v>24888019264</v>
      </c>
      <c r="G31" s="52">
        <f>IF(F31=0,"－",M31+S31+Y31+'その２　県税事務所別'!G31+'その２　県税事務所別'!M31+'その２　県税事務所別'!S31+'その２　県税事務所別'!Y31+'その３　県税事務所別'!G31+'その３　県税事務所別'!M31+'その３　県税事務所別'!S31+'その３　県税事務所別'!Y31+'その４　県税事務所別'!G31+'その４　県税事務所別'!M31+'その４　県税事務所別'!S31+'その４　県税事務所別'!Y31)</f>
        <v>6395969381</v>
      </c>
      <c r="H31" s="52">
        <f>N31+T31+Z31+'その２　県税事務所別'!H31+'その２　県税事務所別'!N31+'その２　県税事務所別'!T31+'その２　県税事務所別'!Z31+'その３　県税事務所別'!H31+'その３　県税事務所別'!N31+'その３　県税事務所別'!T31+'その３　県税事務所別'!Z31+'その４　県税事務所別'!H31+'その４　県税事務所別'!N31+'その４　県税事務所別'!T31+'その４　県税事務所別'!Z31</f>
        <v>356801</v>
      </c>
      <c r="I31" s="71">
        <f aca="true" t="shared" si="12" ref="I31:I49">IF(F31&gt;0,ROUND((G31-H31)/(F31-H31)*100,1),"－")</f>
        <v>25.7</v>
      </c>
      <c r="J31" s="71">
        <f aca="true" t="shared" si="13" ref="J31:J49">IF(F31&gt;0,ROUNDDOWN((G31-H31)/(F31-H31)*100,1),"－")</f>
        <v>25.6</v>
      </c>
      <c r="K31" s="51">
        <f aca="true" t="shared" si="14" ref="K31:K49">IF(J31=99.9,99.9,I31)</f>
        <v>25.7</v>
      </c>
      <c r="L31" s="52">
        <f>IF(L27+L29+L30=0,"－",L27+L29+L30)</f>
        <v>3980298233</v>
      </c>
      <c r="M31" s="52">
        <f>IF(L31=0,"－",M27+M29+M30)</f>
        <v>975769378</v>
      </c>
      <c r="N31" s="52">
        <f>N27+N29+N30</f>
        <v>136300</v>
      </c>
      <c r="O31" s="102">
        <f aca="true" t="shared" si="15" ref="O31:O49">IF(L31&gt;0,ROUND((M31-N31)/(L31-N31)*100,1),"－")</f>
        <v>24.5</v>
      </c>
      <c r="P31" s="102">
        <f aca="true" t="shared" si="16" ref="P31:P49">IF(L31&gt;0,ROUNDDOWN((M31-N31)/(L31-N31)*100,1),"－")</f>
        <v>24.5</v>
      </c>
      <c r="Q31" s="53">
        <f t="shared" si="3"/>
        <v>24.5</v>
      </c>
      <c r="R31" s="52">
        <f>IF(R27+R29+R30=0,"－",R27+R29+R30)</f>
        <v>4514303532</v>
      </c>
      <c r="S31" s="52">
        <f>IF(R31=0,"－",S27+S29+S30)</f>
        <v>1123434324</v>
      </c>
      <c r="T31" s="52">
        <f>T27+T29+T30</f>
        <v>90090</v>
      </c>
      <c r="U31" s="71">
        <f aca="true" t="shared" si="17" ref="U31:U49">IF(R31&gt;0,ROUND((S31-T31)/(R31-T31)*100,1),"－")</f>
        <v>24.9</v>
      </c>
      <c r="V31" s="71">
        <f aca="true" t="shared" si="18" ref="V31:V49">IF(R31&gt;0,ROUNDDOWN((S31-T31)/(R31-T31)*100,1),"－")</f>
        <v>24.8</v>
      </c>
      <c r="W31" s="51">
        <f t="shared" si="6"/>
        <v>24.9</v>
      </c>
      <c r="X31" s="52">
        <f>IF(X27+X29+X30=0,"－",X27+X29+X30)</f>
        <v>1292352641</v>
      </c>
      <c r="Y31" s="52">
        <f>IF(X31=0,"－",Y27+Y29+Y30)</f>
        <v>365926708</v>
      </c>
      <c r="Z31" s="52">
        <f>Z27+Z29+Z30</f>
        <v>0</v>
      </c>
      <c r="AA31" s="71">
        <f aca="true" t="shared" si="19" ref="AA31:AA49">IF(X31&gt;0,ROUND((Y31-Z31)/(X31-Z31)*100,1),"－")</f>
        <v>28.3</v>
      </c>
      <c r="AB31" s="71">
        <f aca="true" t="shared" si="20" ref="AB31:AB49">IF(X31&gt;0,ROUNDDOWN((Y31-Z31)/(X31-Z31)*100,1),"－")</f>
        <v>28.3</v>
      </c>
      <c r="AC31" s="51">
        <f t="shared" si="9"/>
        <v>28.3</v>
      </c>
      <c r="AD31" s="59"/>
      <c r="AE31" s="40" t="s">
        <v>5</v>
      </c>
      <c r="AF31" s="74"/>
      <c r="AG31" s="117"/>
      <c r="AH31" s="125"/>
    </row>
    <row r="32" spans="1:34" s="37" customFormat="1" ht="21.75" customHeight="1">
      <c r="A32" s="128"/>
      <c r="B32" s="28" t="s">
        <v>6</v>
      </c>
      <c r="C32" s="40"/>
      <c r="D32" s="43" t="s">
        <v>43</v>
      </c>
      <c r="E32" s="44"/>
      <c r="F32" s="50">
        <f>IF(L32+R32+X32+'その２　県税事務所別'!F32+'その２　県税事務所別'!L32+'その２　県税事務所別'!R32+'その２　県税事務所別'!X32+'その３　県税事務所別'!F32+'その３　県税事務所別'!L32+'その３　県税事務所別'!R32+'その３　県税事務所別'!X32+'その４　県税事務所別'!F32+'その４　県税事務所別'!L32+'その４　県税事務所別'!R32+'その４　県税事務所別'!X32=0,"－",L32+R32+X32+'その２　県税事務所別'!F32+'その２　県税事務所別'!L32+'その２　県税事務所別'!R32+'その２　県税事務所別'!X32+'その３　県税事務所別'!F32+'その３　県税事務所別'!L32+'その３　県税事務所別'!R32+'その３　県税事務所別'!X32+'その４　県税事務所別'!F32+'その４　県税事務所別'!L32+'その４　県税事務所別'!R32+'その４　県税事務所別'!X32)</f>
        <v>398570012</v>
      </c>
      <c r="G32" s="50">
        <f>IF(F32=0,"－",M32+S32+Y32+'その２　県税事務所別'!G32+'その２　県税事務所別'!M32+'その２　県税事務所別'!S32+'その２　県税事務所別'!Y32+'その３　県税事務所別'!G32+'その３　県税事務所別'!M32+'その３　県税事務所別'!S32+'その３　県税事務所別'!Y32+'その４　県税事務所別'!G32+'その４　県税事務所別'!M32+'その４　県税事務所別'!S32+'その４　県税事務所別'!Y32)</f>
        <v>140697715</v>
      </c>
      <c r="H32" s="50">
        <f>N32+T32+Z32+'その２　県税事務所別'!H32+'その２　県税事務所別'!N32+'その２　県税事務所別'!T32+'その２　県税事務所別'!Z32+'その３　県税事務所別'!H32+'その３　県税事務所別'!N32+'その３　県税事務所別'!T32+'その３　県税事務所別'!Z32+'その４　県税事務所別'!H32+'その４　県税事務所別'!N32+'その４　県税事務所別'!T32+'その４　県税事務所別'!Z32</f>
        <v>136360</v>
      </c>
      <c r="I32" s="71">
        <f t="shared" si="12"/>
        <v>35.3</v>
      </c>
      <c r="J32" s="71">
        <f t="shared" si="13"/>
        <v>35.2</v>
      </c>
      <c r="K32" s="51">
        <f t="shared" si="14"/>
        <v>35.3</v>
      </c>
      <c r="L32" s="52">
        <v>63815883</v>
      </c>
      <c r="M32" s="50">
        <v>24568771</v>
      </c>
      <c r="N32" s="50">
        <v>8000</v>
      </c>
      <c r="O32" s="102">
        <f t="shared" si="15"/>
        <v>38.5</v>
      </c>
      <c r="P32" s="102">
        <f t="shared" si="16"/>
        <v>38.4</v>
      </c>
      <c r="Q32" s="53">
        <f t="shared" si="3"/>
        <v>38.5</v>
      </c>
      <c r="R32" s="52">
        <v>87221217</v>
      </c>
      <c r="S32" s="50">
        <v>24372283</v>
      </c>
      <c r="T32" s="50">
        <v>29460</v>
      </c>
      <c r="U32" s="71">
        <f t="shared" si="17"/>
        <v>27.9</v>
      </c>
      <c r="V32" s="71">
        <f t="shared" si="18"/>
        <v>27.9</v>
      </c>
      <c r="W32" s="51">
        <f t="shared" si="6"/>
        <v>27.9</v>
      </c>
      <c r="X32" s="52">
        <v>17761555</v>
      </c>
      <c r="Y32" s="50">
        <v>5947514</v>
      </c>
      <c r="Z32" s="50">
        <v>0</v>
      </c>
      <c r="AA32" s="71">
        <f t="shared" si="19"/>
        <v>33.5</v>
      </c>
      <c r="AB32" s="71">
        <f t="shared" si="20"/>
        <v>33.4</v>
      </c>
      <c r="AC32" s="51">
        <f t="shared" si="9"/>
        <v>33.5</v>
      </c>
      <c r="AD32" s="49"/>
      <c r="AE32" s="43" t="s">
        <v>43</v>
      </c>
      <c r="AF32" s="44"/>
      <c r="AG32" s="28" t="s">
        <v>6</v>
      </c>
      <c r="AH32" s="125"/>
    </row>
    <row r="33" spans="1:34" s="37" customFormat="1" ht="21.75" customHeight="1">
      <c r="A33" s="128"/>
      <c r="B33" s="29" t="s">
        <v>7</v>
      </c>
      <c r="C33" s="84"/>
      <c r="D33" s="43" t="s">
        <v>41</v>
      </c>
      <c r="E33" s="44"/>
      <c r="F33" s="50">
        <f>IF(L33+R33+X33+'その２　県税事務所別'!F33+'その２　県税事務所別'!L33+'その２　県税事務所別'!R33+'その２　県税事務所別'!X33+'その３　県税事務所別'!F33+'その３　県税事務所別'!L33+'その３　県税事務所別'!R33+'その３　県税事務所別'!X33+'その４　県税事務所別'!F33+'その４　県税事務所別'!L33+'その４　県税事務所別'!R33+'その４　県税事務所別'!X33=0,"－",L33+R33+X33+'その２　県税事務所別'!F33+'その２　県税事務所別'!L33+'その２　県税事務所別'!R33+'その２　県税事務所別'!X33+'その３　県税事務所別'!F33+'その３　県税事務所別'!L33+'その３　県税事務所別'!R33+'その３　県税事務所別'!X33+'その４　県税事務所別'!F33+'その４　県税事務所別'!L33+'その４　県税事務所別'!R33+'その４　県税事務所別'!X33)</f>
        <v>396097184</v>
      </c>
      <c r="G33" s="50">
        <f>IF(F33=0,"－",M33+S33+Y33+'その２　県税事務所別'!G33+'その２　県税事務所別'!M33+'その２　県税事務所別'!S33+'その２　県税事務所別'!Y33+'その３　県税事務所別'!G33+'その３　県税事務所別'!M33+'その３　県税事務所別'!S33+'その３　県税事務所別'!Y33+'その４　県税事務所別'!G33+'その４　県税事務所別'!M33+'その４　県税事務所別'!S33+'その４　県税事務所別'!Y33)</f>
        <v>72274437</v>
      </c>
      <c r="H33" s="50">
        <f>N33+T33+Z33+'その２　県税事務所別'!H33+'その２　県税事務所別'!N33+'その２　県税事務所別'!T33+'その２　県税事務所別'!Z33+'その３　県税事務所別'!H33+'その３　県税事務所別'!N33+'その３　県税事務所別'!T33+'その３　県税事務所別'!Z33+'その４　県税事務所別'!H33+'その４　県税事務所別'!N33+'その４　県税事務所別'!T33+'その４　県税事務所別'!Z33</f>
        <v>160719</v>
      </c>
      <c r="I33" s="71">
        <f t="shared" si="12"/>
        <v>18.2</v>
      </c>
      <c r="J33" s="71">
        <f t="shared" si="13"/>
        <v>18.2</v>
      </c>
      <c r="K33" s="51">
        <f t="shared" si="14"/>
        <v>18.2</v>
      </c>
      <c r="L33" s="52">
        <v>44324245</v>
      </c>
      <c r="M33" s="50">
        <v>16240452</v>
      </c>
      <c r="N33" s="50">
        <v>2365</v>
      </c>
      <c r="O33" s="102">
        <f t="shared" si="15"/>
        <v>36.6</v>
      </c>
      <c r="P33" s="102">
        <f t="shared" si="16"/>
        <v>36.6</v>
      </c>
      <c r="Q33" s="53">
        <f t="shared" si="3"/>
        <v>36.6</v>
      </c>
      <c r="R33" s="52">
        <v>58690026</v>
      </c>
      <c r="S33" s="50">
        <v>11644463</v>
      </c>
      <c r="T33" s="50">
        <v>100671</v>
      </c>
      <c r="U33" s="71">
        <f t="shared" si="17"/>
        <v>19.7</v>
      </c>
      <c r="V33" s="71">
        <f t="shared" si="18"/>
        <v>19.7</v>
      </c>
      <c r="W33" s="51">
        <f t="shared" si="6"/>
        <v>19.7</v>
      </c>
      <c r="X33" s="52">
        <v>92744156</v>
      </c>
      <c r="Y33" s="50">
        <v>5523153</v>
      </c>
      <c r="Z33" s="50">
        <v>0</v>
      </c>
      <c r="AA33" s="71">
        <f t="shared" si="19"/>
        <v>6</v>
      </c>
      <c r="AB33" s="71">
        <f t="shared" si="20"/>
        <v>5.9</v>
      </c>
      <c r="AC33" s="51">
        <f t="shared" si="9"/>
        <v>6</v>
      </c>
      <c r="AD33" s="49"/>
      <c r="AE33" s="43" t="s">
        <v>41</v>
      </c>
      <c r="AF33" s="64"/>
      <c r="AG33" s="29" t="s">
        <v>7</v>
      </c>
      <c r="AH33" s="125"/>
    </row>
    <row r="34" spans="1:34" s="37" customFormat="1" ht="21.75" customHeight="1">
      <c r="A34" s="128"/>
      <c r="B34" s="29" t="s">
        <v>4</v>
      </c>
      <c r="C34" s="41"/>
      <c r="D34" s="40" t="s">
        <v>5</v>
      </c>
      <c r="E34" s="28"/>
      <c r="F34" s="50">
        <f>IF(L34+R34+X34+'その２　県税事務所別'!F34+'その２　県税事務所別'!L34+'その２　県税事務所別'!R34+'その２　県税事務所別'!X34+'その３　県税事務所別'!F34+'その３　県税事務所別'!L34+'その３　県税事務所別'!R34+'その３　県税事務所別'!X34+'その４　県税事務所別'!F34+'その４　県税事務所別'!L34+'その４　県税事務所別'!R34+'その４　県税事務所別'!X34=0,"－",L34+R34+X34+'その２　県税事務所別'!F34+'その２　県税事務所別'!L34+'その２　県税事務所別'!R34+'その２　県税事務所別'!X34+'その３　県税事務所別'!F34+'その３　県税事務所別'!L34+'その３　県税事務所別'!R34+'その３　県税事務所別'!X34+'その４　県税事務所別'!F34+'その４　県税事務所別'!L34+'その４　県税事務所別'!R34+'その４　県税事務所別'!X34)</f>
        <v>794667196</v>
      </c>
      <c r="G34" s="50">
        <f>IF(F34=0,"－",M34+S34+Y34+'その２　県税事務所別'!G34+'その２　県税事務所別'!M34+'その２　県税事務所別'!S34+'その２　県税事務所別'!Y34+'その３　県税事務所別'!G34+'その３　県税事務所別'!M34+'その３　県税事務所別'!S34+'その３　県税事務所別'!Y34+'その４　県税事務所別'!G34+'その４　県税事務所別'!M34+'その４　県税事務所別'!S34+'その４　県税事務所別'!Y34)</f>
        <v>212972152</v>
      </c>
      <c r="H34" s="50">
        <f>N34+T34+Z34+'その２　県税事務所別'!H34+'その２　県税事務所別'!N34+'その２　県税事務所別'!T34+'その２　県税事務所別'!Z34+'その３　県税事務所別'!H34+'その３　県税事務所別'!N34+'その３　県税事務所別'!T34+'その３　県税事務所別'!Z34+'その４　県税事務所別'!H34+'その４　県税事務所別'!N34+'その４　県税事務所別'!T34+'その４　県税事務所別'!Z34</f>
        <v>297079</v>
      </c>
      <c r="I34" s="71">
        <f t="shared" si="12"/>
        <v>26.8</v>
      </c>
      <c r="J34" s="71">
        <f t="shared" si="13"/>
        <v>26.7</v>
      </c>
      <c r="K34" s="51">
        <f t="shared" si="14"/>
        <v>26.8</v>
      </c>
      <c r="L34" s="52">
        <f>IF(SUM(L32:L33)=0,"－",SUM(L32:L33))</f>
        <v>108140128</v>
      </c>
      <c r="M34" s="52">
        <f>IF(L34=0,"－",SUM(M32:M33))</f>
        <v>40809223</v>
      </c>
      <c r="N34" s="52">
        <f>SUM(N32:N33)</f>
        <v>10365</v>
      </c>
      <c r="O34" s="102">
        <f t="shared" si="15"/>
        <v>37.7</v>
      </c>
      <c r="P34" s="102">
        <f t="shared" si="16"/>
        <v>37.7</v>
      </c>
      <c r="Q34" s="53">
        <f t="shared" si="3"/>
        <v>37.7</v>
      </c>
      <c r="R34" s="52">
        <f>IF(SUM(R32:R33)=0,"－",SUM(R32:R33))</f>
        <v>145911243</v>
      </c>
      <c r="S34" s="52">
        <f>IF(R34=0,"－",SUM(S32:S33))</f>
        <v>36016746</v>
      </c>
      <c r="T34" s="52">
        <f>SUM(T32:T33)</f>
        <v>130131</v>
      </c>
      <c r="U34" s="71">
        <f t="shared" si="17"/>
        <v>24.6</v>
      </c>
      <c r="V34" s="71">
        <f t="shared" si="18"/>
        <v>24.6</v>
      </c>
      <c r="W34" s="51">
        <f t="shared" si="6"/>
        <v>24.6</v>
      </c>
      <c r="X34" s="52">
        <f>IF(SUM(X32:X33)=0,"－",SUM(X32:X33))</f>
        <v>110505711</v>
      </c>
      <c r="Y34" s="52">
        <f>IF(X34=0,"－",SUM(Y32:Y33))</f>
        <v>11470667</v>
      </c>
      <c r="Z34" s="52">
        <f>SUM(Z32:Z33)</f>
        <v>0</v>
      </c>
      <c r="AA34" s="71">
        <f t="shared" si="19"/>
        <v>10.4</v>
      </c>
      <c r="AB34" s="71">
        <f t="shared" si="20"/>
        <v>10.3</v>
      </c>
      <c r="AC34" s="51">
        <f t="shared" si="9"/>
        <v>10.4</v>
      </c>
      <c r="AD34" s="59"/>
      <c r="AE34" s="40" t="s">
        <v>5</v>
      </c>
      <c r="AF34" s="74"/>
      <c r="AG34" s="29" t="s">
        <v>4</v>
      </c>
      <c r="AH34" s="125"/>
    </row>
    <row r="35" spans="1:34" s="37" customFormat="1" ht="21.75" customHeight="1">
      <c r="A35" s="128"/>
      <c r="B35" s="61"/>
      <c r="C35" s="120" t="s">
        <v>8</v>
      </c>
      <c r="D35" s="120"/>
      <c r="E35" s="44"/>
      <c r="F35" s="55" t="str">
        <f>IF(L35+R35+X35+'その２　県税事務所別'!F35+'その２　県税事務所別'!L35+'その２　県税事務所別'!R35+'その２　県税事務所別'!X35+'その３　県税事務所別'!F35+'その３　県税事務所別'!L35+'その３　県税事務所別'!R35+'その３　県税事務所別'!X35+'その４　県税事務所別'!F35+'その４　県税事務所別'!L35+'その４　県税事務所別'!R35+'その４　県税事務所別'!X35=0,"－",L35+R35+X35+'その２　県税事務所別'!F35+'その２　県税事務所別'!L35+'その２　県税事務所別'!R35+'その２　県税事務所別'!X35+'その３　県税事務所別'!F35+'その３　県税事務所別'!L35+'その３　県税事務所別'!R35+'その３　県税事務所別'!X35+'その４　県税事務所別'!F35+'その４　県税事務所別'!L35+'その４　県税事務所別'!R35+'その４　県税事務所別'!X35)</f>
        <v>－</v>
      </c>
      <c r="G35" s="55" t="str">
        <f>IF(F35=0,"－",M35+S35+Y35+'その２　県税事務所別'!G35+'その２　県税事務所別'!M35+'その２　県税事務所別'!S35+'その２　県税事務所別'!Y35+'その３　県税事務所別'!G35+'その３　県税事務所別'!M35+'その３　県税事務所別'!S35+'その３　県税事務所別'!Y35+'その４　県税事務所別'!G35+'その４　県税事務所別'!M35+'その４　県税事務所別'!S35+'その４　県税事務所別'!Y35)</f>
        <v>－</v>
      </c>
      <c r="H35" s="50">
        <f>N35+T35+Z35+'その２　県税事務所別'!H35+'その２　県税事務所別'!N35+'その２　県税事務所別'!T35+'その２　県税事務所別'!Z35+'その３　県税事務所別'!H35+'その３　県税事務所別'!N35+'その３　県税事務所別'!T35+'その３　県税事務所別'!Z35+'その４　県税事務所別'!H35+'その４　県税事務所別'!N35+'その４　県税事務所別'!T35+'その４　県税事務所別'!Z35</f>
        <v>0</v>
      </c>
      <c r="I35" s="55" t="str">
        <f t="shared" si="12"/>
        <v>－</v>
      </c>
      <c r="J35" s="55" t="str">
        <f t="shared" si="13"/>
        <v>－</v>
      </c>
      <c r="K35" s="55" t="str">
        <f t="shared" si="14"/>
        <v>－</v>
      </c>
      <c r="L35" s="55" t="s">
        <v>3</v>
      </c>
      <c r="M35" s="55" t="s">
        <v>3</v>
      </c>
      <c r="N35" s="50">
        <v>0</v>
      </c>
      <c r="O35" s="54" t="str">
        <f t="shared" si="15"/>
        <v>－</v>
      </c>
      <c r="P35" s="54" t="str">
        <f t="shared" si="16"/>
        <v>－</v>
      </c>
      <c r="Q35" s="54" t="str">
        <f t="shared" si="3"/>
        <v>－</v>
      </c>
      <c r="R35" s="54" t="s">
        <v>3</v>
      </c>
      <c r="S35" s="55" t="s">
        <v>3</v>
      </c>
      <c r="T35" s="50">
        <v>0</v>
      </c>
      <c r="U35" s="55" t="str">
        <f t="shared" si="17"/>
        <v>－</v>
      </c>
      <c r="V35" s="55" t="str">
        <f t="shared" si="18"/>
        <v>－</v>
      </c>
      <c r="W35" s="55" t="str">
        <f t="shared" si="6"/>
        <v>－</v>
      </c>
      <c r="X35" s="54" t="s">
        <v>3</v>
      </c>
      <c r="Y35" s="55" t="s">
        <v>3</v>
      </c>
      <c r="Z35" s="50">
        <v>0</v>
      </c>
      <c r="AA35" s="55" t="str">
        <f t="shared" si="19"/>
        <v>－</v>
      </c>
      <c r="AB35" s="55" t="str">
        <f t="shared" si="20"/>
        <v>－</v>
      </c>
      <c r="AC35" s="55" t="str">
        <f t="shared" si="9"/>
        <v>－</v>
      </c>
      <c r="AD35" s="49"/>
      <c r="AE35" s="120" t="s">
        <v>8</v>
      </c>
      <c r="AF35" s="120"/>
      <c r="AG35" s="62"/>
      <c r="AH35" s="125"/>
    </row>
    <row r="36" spans="1:34" s="37" customFormat="1" ht="21.75" customHeight="1">
      <c r="A36" s="128"/>
      <c r="B36" s="61"/>
      <c r="C36" s="120" t="s">
        <v>9</v>
      </c>
      <c r="D36" s="120"/>
      <c r="E36" s="44"/>
      <c r="F36" s="50">
        <f>IF(L36+R36+X36+'その２　県税事務所別'!F36+'その２　県税事務所別'!L36+'その２　県税事務所別'!R36+'その２　県税事務所別'!X36+'その３　県税事務所別'!F36+'その３　県税事務所別'!L36+'その３　県税事務所別'!R36+'その３　県税事務所別'!X36+'その４　県税事務所別'!F36+'その４　県税事務所別'!L36+'その４　県税事務所別'!R36+'その４　県税事務所別'!X36=0,"－",L36+R36+X36+'その２　県税事務所別'!F36+'その２　県税事務所別'!L36+'その２　県税事務所別'!R36+'その２　県税事務所別'!X36+'その３　県税事務所別'!F36+'その３　県税事務所別'!L36+'その３　県税事務所別'!R36+'その３　県税事務所別'!X36+'その４　県税事務所別'!F36+'その４　県税事務所別'!L36+'その４　県税事務所別'!R36+'その４　県税事務所別'!X36)</f>
        <v>325170028</v>
      </c>
      <c r="G36" s="50">
        <f>IF(F36=0,"－",M36+S36+Y36+'その２　県税事務所別'!G36+'その２　県税事務所別'!M36+'その２　県税事務所別'!S36+'その２　県税事務所別'!Y36+'その３　県税事務所別'!G36+'その３　県税事務所別'!M36+'その３　県税事務所別'!S36+'その３　県税事務所別'!Y36+'その４　県税事務所別'!G36+'その４　県税事務所別'!M36+'その４　県税事務所別'!S36+'その４　県税事務所別'!Y36)</f>
        <v>111562726</v>
      </c>
      <c r="H36" s="50">
        <f>N36+T36+Z36+'その２　県税事務所別'!H36+'その２　県税事務所別'!N36+'その２　県税事務所別'!T36+'その２　県税事務所別'!Z36+'その３　県税事務所別'!H36+'その３　県税事務所別'!N36+'その３　県税事務所別'!T36+'その３　県税事務所別'!Z36+'その４　県税事務所別'!H36+'その４　県税事務所別'!N36+'その４　県税事務所別'!T36+'その４　県税事務所別'!Z36</f>
        <v>287300</v>
      </c>
      <c r="I36" s="71">
        <f t="shared" si="12"/>
        <v>34.3</v>
      </c>
      <c r="J36" s="71">
        <f t="shared" si="13"/>
        <v>34.2</v>
      </c>
      <c r="K36" s="51">
        <f t="shared" si="14"/>
        <v>34.3</v>
      </c>
      <c r="L36" s="52">
        <v>58070414</v>
      </c>
      <c r="M36" s="50">
        <v>22432917</v>
      </c>
      <c r="N36" s="50">
        <v>0</v>
      </c>
      <c r="O36" s="102">
        <f t="shared" si="15"/>
        <v>38.6</v>
      </c>
      <c r="P36" s="102">
        <f t="shared" si="16"/>
        <v>38.6</v>
      </c>
      <c r="Q36" s="53">
        <f t="shared" si="3"/>
        <v>38.6</v>
      </c>
      <c r="R36" s="52">
        <v>55339462</v>
      </c>
      <c r="S36" s="50">
        <v>13218250</v>
      </c>
      <c r="T36" s="50">
        <v>61700</v>
      </c>
      <c r="U36" s="71">
        <f t="shared" si="17"/>
        <v>23.8</v>
      </c>
      <c r="V36" s="71">
        <f t="shared" si="18"/>
        <v>23.8</v>
      </c>
      <c r="W36" s="51">
        <f t="shared" si="6"/>
        <v>23.8</v>
      </c>
      <c r="X36" s="52">
        <v>9351739</v>
      </c>
      <c r="Y36" s="50">
        <v>4273736</v>
      </c>
      <c r="Z36" s="50">
        <v>0</v>
      </c>
      <c r="AA36" s="71">
        <f t="shared" si="19"/>
        <v>45.7</v>
      </c>
      <c r="AB36" s="71">
        <f t="shared" si="20"/>
        <v>45.6</v>
      </c>
      <c r="AC36" s="51">
        <f t="shared" si="9"/>
        <v>45.7</v>
      </c>
      <c r="AD36" s="49"/>
      <c r="AE36" s="120" t="s">
        <v>9</v>
      </c>
      <c r="AF36" s="120"/>
      <c r="AG36" s="62"/>
      <c r="AH36" s="125"/>
    </row>
    <row r="37" spans="1:34" s="37" customFormat="1" ht="21.75" customHeight="1">
      <c r="A37" s="128"/>
      <c r="B37" s="61"/>
      <c r="C37" s="120" t="s">
        <v>10</v>
      </c>
      <c r="D37" s="120"/>
      <c r="E37" s="44"/>
      <c r="F37" s="55" t="str">
        <f>IF(L37+R37+X37+'その２　県税事務所別'!F37+'その２　県税事務所別'!L37+'その２　県税事務所別'!R37+'その２　県税事務所別'!X37+'その３　県税事務所別'!F37+'その３　県税事務所別'!L37+'その３　県税事務所別'!R37+'その３　県税事務所別'!X37+'その４　県税事務所別'!F37+'その４　県税事務所別'!L37+'その４　県税事務所別'!R37+'その４　県税事務所別'!X37=0,"－",L37+R37+X37+'その２　県税事務所別'!F37+'その２　県税事務所別'!L37+'その２　県税事務所別'!R37+'その２　県税事務所別'!X37+'その３　県税事務所別'!F37+'その３　県税事務所別'!L37+'その３　県税事務所別'!R37+'その３　県税事務所別'!X37+'その４　県税事務所別'!F37+'その４　県税事務所別'!L37+'その４　県税事務所別'!R37+'その４　県税事務所別'!X37)</f>
        <v>－</v>
      </c>
      <c r="G37" s="55" t="str">
        <f>IF(F37=0,"－",M37+S37+Y37+'その２　県税事務所別'!G37+'その２　県税事務所別'!M37+'その２　県税事務所別'!S37+'その２　県税事務所別'!Y37+'その３　県税事務所別'!G37+'その３　県税事務所別'!M37+'その３　県税事務所別'!S37+'その３　県税事務所別'!Y37+'その４　県税事務所別'!G37+'その４　県税事務所別'!M37+'その４　県税事務所別'!S37+'その４　県税事務所別'!Y37)</f>
        <v>－</v>
      </c>
      <c r="H37" s="50">
        <f>N37+T37+Z37+'その２　県税事務所別'!H37+'その２　県税事務所別'!N37+'その２　県税事務所別'!T37+'その２　県税事務所別'!Z37+'その３　県税事務所別'!H37+'その３　県税事務所別'!N37+'その３　県税事務所別'!T37+'その３　県税事務所別'!Z37+'その４　県税事務所別'!H37+'その４　県税事務所別'!N37+'その４　県税事務所別'!T37+'その４　県税事務所別'!Z37</f>
        <v>0</v>
      </c>
      <c r="I37" s="55" t="str">
        <f t="shared" si="12"/>
        <v>－</v>
      </c>
      <c r="J37" s="55" t="str">
        <f t="shared" si="13"/>
        <v>－</v>
      </c>
      <c r="K37" s="55" t="str">
        <f t="shared" si="14"/>
        <v>－</v>
      </c>
      <c r="L37" s="54" t="s">
        <v>3</v>
      </c>
      <c r="M37" s="55" t="s">
        <v>3</v>
      </c>
      <c r="N37" s="50">
        <v>0</v>
      </c>
      <c r="O37" s="54" t="str">
        <f t="shared" si="15"/>
        <v>－</v>
      </c>
      <c r="P37" s="54" t="str">
        <f t="shared" si="16"/>
        <v>－</v>
      </c>
      <c r="Q37" s="54" t="str">
        <f t="shared" si="3"/>
        <v>－</v>
      </c>
      <c r="R37" s="54" t="s">
        <v>3</v>
      </c>
      <c r="S37" s="55" t="s">
        <v>3</v>
      </c>
      <c r="T37" s="50">
        <v>0</v>
      </c>
      <c r="U37" s="55" t="str">
        <f t="shared" si="17"/>
        <v>－</v>
      </c>
      <c r="V37" s="55" t="str">
        <f t="shared" si="18"/>
        <v>－</v>
      </c>
      <c r="W37" s="55" t="str">
        <f t="shared" si="6"/>
        <v>－</v>
      </c>
      <c r="X37" s="54" t="s">
        <v>3</v>
      </c>
      <c r="Y37" s="55" t="s">
        <v>3</v>
      </c>
      <c r="Z37" s="50">
        <v>0</v>
      </c>
      <c r="AA37" s="55" t="str">
        <f t="shared" si="19"/>
        <v>－</v>
      </c>
      <c r="AB37" s="55" t="str">
        <f t="shared" si="20"/>
        <v>－</v>
      </c>
      <c r="AC37" s="55" t="str">
        <f t="shared" si="9"/>
        <v>－</v>
      </c>
      <c r="AD37" s="49"/>
      <c r="AE37" s="120" t="s">
        <v>10</v>
      </c>
      <c r="AF37" s="120"/>
      <c r="AG37" s="62"/>
      <c r="AH37" s="125"/>
    </row>
    <row r="38" spans="1:34" s="37" customFormat="1" ht="21.75" customHeight="1">
      <c r="A38" s="128"/>
      <c r="B38" s="61"/>
      <c r="C38" s="120" t="s">
        <v>11</v>
      </c>
      <c r="D38" s="120"/>
      <c r="E38" s="44"/>
      <c r="F38" s="55" t="str">
        <f>IF(L38+R38+X38+'その２　県税事務所別'!F38+'その２　県税事務所別'!L38+'その２　県税事務所別'!R38+'その２　県税事務所別'!X38+'その３　県税事務所別'!F38+'その３　県税事務所別'!L38+'その３　県税事務所別'!R38+'その３　県税事務所別'!X38+'その４　県税事務所別'!F38+'その４　県税事務所別'!L38+'その４　県税事務所別'!R38+'その４　県税事務所別'!X38=0,"－",L38+R38+X38+'その２　県税事務所別'!F38+'その２　県税事務所別'!L38+'その２　県税事務所別'!R38+'その２　県税事務所別'!X38+'その３　県税事務所別'!F38+'その３　県税事務所別'!L38+'その３　県税事務所別'!R38+'その３　県税事務所別'!X38+'その４　県税事務所別'!F38+'その４　県税事務所別'!L38+'その４　県税事務所別'!R38+'その４　県税事務所別'!X38)</f>
        <v>－</v>
      </c>
      <c r="G38" s="55" t="str">
        <f>IF(F38=0,"－",M38+S38+Y38+'その２　県税事務所別'!G38+'その２　県税事務所別'!M38+'その２　県税事務所別'!S38+'その２　県税事務所別'!Y38+'その３　県税事務所別'!G38+'その３　県税事務所別'!M38+'その３　県税事務所別'!S38+'その３　県税事務所別'!Y38+'その４　県税事務所別'!G38+'その４　県税事務所別'!M38+'その４　県税事務所別'!S38+'その４　県税事務所別'!Y38)</f>
        <v>－</v>
      </c>
      <c r="H38" s="50">
        <f>N38+T38+Z38+'その２　県税事務所別'!H38+'その２　県税事務所別'!N38+'その２　県税事務所別'!T38+'その２　県税事務所別'!Z38+'その３　県税事務所別'!H38+'その３　県税事務所別'!N38+'その３　県税事務所別'!T38+'その３　県税事務所別'!Z38+'その４　県税事務所別'!H38+'その４　県税事務所別'!N38+'その４　県税事務所別'!T38+'その４　県税事務所別'!Z38</f>
        <v>0</v>
      </c>
      <c r="I38" s="71" t="str">
        <f t="shared" si="12"/>
        <v>－</v>
      </c>
      <c r="J38" s="71" t="str">
        <f t="shared" si="13"/>
        <v>－</v>
      </c>
      <c r="K38" s="71" t="str">
        <f t="shared" si="14"/>
        <v>－</v>
      </c>
      <c r="L38" s="54" t="s">
        <v>3</v>
      </c>
      <c r="M38" s="55" t="s">
        <v>3</v>
      </c>
      <c r="N38" s="50">
        <v>0</v>
      </c>
      <c r="O38" s="54" t="str">
        <f t="shared" si="15"/>
        <v>－</v>
      </c>
      <c r="P38" s="54" t="str">
        <f t="shared" si="16"/>
        <v>－</v>
      </c>
      <c r="Q38" s="54" t="str">
        <f t="shared" si="3"/>
        <v>－</v>
      </c>
      <c r="R38" s="54" t="s">
        <v>3</v>
      </c>
      <c r="S38" s="55" t="s">
        <v>3</v>
      </c>
      <c r="T38" s="50">
        <v>0</v>
      </c>
      <c r="U38" s="55" t="str">
        <f t="shared" si="17"/>
        <v>－</v>
      </c>
      <c r="V38" s="55" t="str">
        <f t="shared" si="18"/>
        <v>－</v>
      </c>
      <c r="W38" s="55" t="str">
        <f t="shared" si="6"/>
        <v>－</v>
      </c>
      <c r="X38" s="54" t="s">
        <v>3</v>
      </c>
      <c r="Y38" s="55" t="s">
        <v>3</v>
      </c>
      <c r="Z38" s="50">
        <v>0</v>
      </c>
      <c r="AA38" s="55" t="str">
        <f t="shared" si="19"/>
        <v>－</v>
      </c>
      <c r="AB38" s="55" t="str">
        <f t="shared" si="20"/>
        <v>－</v>
      </c>
      <c r="AC38" s="55" t="str">
        <f t="shared" si="9"/>
        <v>－</v>
      </c>
      <c r="AD38" s="49"/>
      <c r="AE38" s="120" t="s">
        <v>11</v>
      </c>
      <c r="AF38" s="120"/>
      <c r="AG38" s="62"/>
      <c r="AH38" s="125"/>
    </row>
    <row r="39" spans="1:34" s="37" customFormat="1" ht="21.75" customHeight="1">
      <c r="A39" s="128"/>
      <c r="B39" s="61"/>
      <c r="C39" s="120" t="s">
        <v>14</v>
      </c>
      <c r="D39" s="120"/>
      <c r="E39" s="44"/>
      <c r="F39" s="50">
        <f>IF(L39+R39+X39+'その２　県税事務所別'!F39+'その２　県税事務所別'!L39+'その２　県税事務所別'!R39+'その２　県税事務所別'!X39+'その３　県税事務所別'!F39+'その３　県税事務所別'!L39+'その３　県税事務所別'!R39+'その３　県税事務所別'!X39+'その４　県税事務所別'!F39+'その４　県税事務所別'!L39+'その４　県税事務所別'!R39+'その４　県税事務所別'!X39=0,"－",L39+R39+X39+'その２　県税事務所別'!F39+'その２　県税事務所別'!L39+'その２　県税事務所別'!R39+'その２　県税事務所別'!X39+'その３　県税事務所別'!F39+'その３　県税事務所別'!L39+'その３　県税事務所別'!R39+'その３　県税事務所別'!X39+'その４　県税事務所別'!F39+'その４　県税事務所別'!L39+'その４　県税事務所別'!R39+'その４　県税事務所別'!X39)</f>
        <v>301177</v>
      </c>
      <c r="G39" s="50">
        <f>IF(F39=0,"－",M39+S39+Y39+'その２　県税事務所別'!G39+'その２　県税事務所別'!M39+'その２　県税事務所別'!S39+'その２　県税事務所別'!Y39+'その３　県税事務所別'!G39+'その３　県税事務所別'!M39+'その３　県税事務所別'!S39+'その３　県税事務所別'!Y39+'その４　県税事務所別'!G39+'その４　県税事務所別'!M39+'その４　県税事務所別'!S39+'その４　県税事務所別'!Y39)</f>
        <v>113477</v>
      </c>
      <c r="H39" s="50">
        <f>N39+T39+Z39+'その２　県税事務所別'!H39+'その２　県税事務所別'!N39+'その２　県税事務所別'!T39+'その２　県税事務所別'!Z39+'その３　県税事務所別'!H39+'その３　県税事務所別'!N39+'その３　県税事務所別'!T39+'その３　県税事務所別'!Z39+'その４　県税事務所別'!H39+'その４　県税事務所別'!N39+'その４　県税事務所別'!T39+'その４　県税事務所別'!Z39</f>
        <v>0</v>
      </c>
      <c r="I39" s="71">
        <f t="shared" si="12"/>
        <v>37.7</v>
      </c>
      <c r="J39" s="71">
        <f t="shared" si="13"/>
        <v>37.6</v>
      </c>
      <c r="K39" s="51">
        <f t="shared" si="14"/>
        <v>37.7</v>
      </c>
      <c r="L39" s="54" t="s">
        <v>3</v>
      </c>
      <c r="M39" s="55" t="s">
        <v>3</v>
      </c>
      <c r="N39" s="50">
        <v>0</v>
      </c>
      <c r="O39" s="54" t="str">
        <f t="shared" si="15"/>
        <v>－</v>
      </c>
      <c r="P39" s="54" t="str">
        <f t="shared" si="16"/>
        <v>－</v>
      </c>
      <c r="Q39" s="54" t="str">
        <f t="shared" si="3"/>
        <v>－</v>
      </c>
      <c r="R39" s="54" t="s">
        <v>3</v>
      </c>
      <c r="S39" s="55" t="s">
        <v>3</v>
      </c>
      <c r="T39" s="50">
        <v>0</v>
      </c>
      <c r="U39" s="55" t="str">
        <f t="shared" si="17"/>
        <v>－</v>
      </c>
      <c r="V39" s="55" t="str">
        <f t="shared" si="18"/>
        <v>－</v>
      </c>
      <c r="W39" s="55" t="str">
        <f t="shared" si="6"/>
        <v>－</v>
      </c>
      <c r="X39" s="54" t="s">
        <v>3</v>
      </c>
      <c r="Y39" s="55" t="s">
        <v>3</v>
      </c>
      <c r="Z39" s="50">
        <v>0</v>
      </c>
      <c r="AA39" s="55" t="str">
        <f t="shared" si="19"/>
        <v>－</v>
      </c>
      <c r="AB39" s="55" t="str">
        <f t="shared" si="20"/>
        <v>－</v>
      </c>
      <c r="AC39" s="55" t="str">
        <f t="shared" si="9"/>
        <v>－</v>
      </c>
      <c r="AD39" s="49"/>
      <c r="AE39" s="120" t="s">
        <v>14</v>
      </c>
      <c r="AF39" s="120"/>
      <c r="AG39" s="62"/>
      <c r="AH39" s="125"/>
    </row>
    <row r="40" spans="1:34" s="37" customFormat="1" ht="21.75" customHeight="1">
      <c r="A40" s="128"/>
      <c r="B40" s="63"/>
      <c r="C40" s="120" t="s">
        <v>15</v>
      </c>
      <c r="D40" s="120"/>
      <c r="E40" s="44"/>
      <c r="F40" s="50">
        <f>IF(L40+R40+X40+'その２　県税事務所別'!F40+'その２　県税事務所別'!L40+'その２　県税事務所別'!R40+'その２　県税事務所別'!X40+'その３　県税事務所別'!F40+'その３　県税事務所別'!L40+'その３　県税事務所別'!R40+'その３　県税事務所別'!X40+'その４　県税事務所別'!F40+'その４　県税事務所別'!L40+'その４　県税事務所別'!R40+'その４　県税事務所別'!X40=0,"－",L40+R40+X40+'その２　県税事務所別'!F40+'その２　県税事務所別'!L40+'その２　県税事務所別'!R40+'その２　県税事務所別'!X40+'その３　県税事務所別'!F40+'その３　県税事務所別'!L40+'その３　県税事務所別'!R40+'その３　県税事務所別'!X40+'その４　県税事務所別'!F40+'その４　県税事務所別'!L40+'その４　県税事務所別'!R40+'その４　県税事務所別'!X40)</f>
        <v>222345997</v>
      </c>
      <c r="G40" s="50">
        <f>IF(F40=0,"－",M40+S40+Y40+'その２　県税事務所別'!G40+'その２　県税事務所別'!M40+'その２　県税事務所別'!S40+'その２　県税事務所別'!Y40+'その３　県税事務所別'!G40+'その３　県税事務所別'!M40+'その３　県税事務所別'!S40+'その３　県税事務所別'!Y40+'その４　県税事務所別'!G40+'その４　県税事務所別'!M40+'その４　県税事務所別'!S40+'その４　県税事務所別'!Y40)</f>
        <v>222075051</v>
      </c>
      <c r="H40" s="50">
        <f>N40+T40+Z40+'その２　県税事務所別'!H40+'その２　県税事務所別'!N40+'その２　県税事務所別'!T40+'その２　県税事務所別'!Z40+'その３　県税事務所別'!H40+'その３　県税事務所別'!N40+'その３　県税事務所別'!T40+'その３　県税事務所別'!Z40+'その４　県税事務所別'!H40+'その４　県税事務所別'!N40+'その４　県税事務所別'!T40+'その４　県税事務所別'!Z40</f>
        <v>0</v>
      </c>
      <c r="I40" s="71">
        <f t="shared" si="12"/>
        <v>99.9</v>
      </c>
      <c r="J40" s="71">
        <f t="shared" si="13"/>
        <v>99.8</v>
      </c>
      <c r="K40" s="51">
        <f t="shared" si="14"/>
        <v>99.9</v>
      </c>
      <c r="L40" s="54" t="s">
        <v>70</v>
      </c>
      <c r="M40" s="55" t="s">
        <v>70</v>
      </c>
      <c r="N40" s="50">
        <v>0</v>
      </c>
      <c r="O40" s="104" t="str">
        <f t="shared" si="15"/>
        <v>－</v>
      </c>
      <c r="P40" s="104" t="str">
        <f t="shared" si="16"/>
        <v>－</v>
      </c>
      <c r="Q40" s="104" t="str">
        <f t="shared" si="3"/>
        <v>－</v>
      </c>
      <c r="R40" s="54" t="s">
        <v>3</v>
      </c>
      <c r="S40" s="55" t="s">
        <v>3</v>
      </c>
      <c r="T40" s="50">
        <v>0</v>
      </c>
      <c r="U40" s="55" t="str">
        <f t="shared" si="17"/>
        <v>－</v>
      </c>
      <c r="V40" s="55" t="str">
        <f t="shared" si="18"/>
        <v>－</v>
      </c>
      <c r="W40" s="55" t="str">
        <f t="shared" si="6"/>
        <v>－</v>
      </c>
      <c r="X40" s="54" t="s">
        <v>3</v>
      </c>
      <c r="Y40" s="55" t="s">
        <v>3</v>
      </c>
      <c r="Z40" s="50">
        <v>0</v>
      </c>
      <c r="AA40" s="55" t="str">
        <f t="shared" si="19"/>
        <v>－</v>
      </c>
      <c r="AB40" s="55" t="str">
        <f t="shared" si="20"/>
        <v>－</v>
      </c>
      <c r="AC40" s="55" t="str">
        <f t="shared" si="9"/>
        <v>－</v>
      </c>
      <c r="AD40" s="49"/>
      <c r="AE40" s="120" t="s">
        <v>15</v>
      </c>
      <c r="AF40" s="120"/>
      <c r="AG40" s="62"/>
      <c r="AH40" s="125"/>
    </row>
    <row r="41" spans="1:34" s="37" customFormat="1" ht="21.75" customHeight="1">
      <c r="A41" s="128"/>
      <c r="B41" s="61"/>
      <c r="C41" s="120" t="s">
        <v>12</v>
      </c>
      <c r="D41" s="120"/>
      <c r="E41" s="44"/>
      <c r="F41" s="50">
        <f>IF(L41+R41+X41+'その２　県税事務所別'!F41+'その２　県税事務所別'!L41+'その２　県税事務所別'!R41+'その２　県税事務所別'!X41+'その３　県税事務所別'!F41+'その３　県税事務所別'!L41+'その３　県税事務所別'!R41+'その３　県税事務所別'!X41+'その４　県税事務所別'!F41+'その４　県税事務所別'!L41+'その４　県税事務所別'!R41+'その４　県税事務所別'!X41=0,"－",L41+R41+X41+'その２　県税事務所別'!F41+'その２　県税事務所別'!L41+'その２　県税事務所別'!R41+'その２　県税事務所別'!X41+'その３　県税事務所別'!F41+'その３　県税事務所別'!L41+'その３　県税事務所別'!R41+'その３　県税事務所別'!X41+'その４　県税事務所別'!F41+'その４　県税事務所別'!L41+'その４　県税事務所別'!R41+'その４　県税事務所別'!X41)</f>
        <v>1775259293</v>
      </c>
      <c r="G41" s="50">
        <f>IF(F41=0,"－",M41+S41+Y41+'その２　県税事務所別'!G41+'その２　県税事務所別'!M41+'その２　県税事務所別'!S41+'その２　県税事務所別'!Y41+'その３　県税事務所別'!G41+'その３　県税事務所別'!M41+'その３　県税事務所別'!S41+'その３　県税事務所別'!Y41+'その４　県税事務所別'!G41+'その４　県税事務所別'!M41+'その４　県税事務所別'!S41+'その４　県税事務所別'!Y41)</f>
        <v>605377195</v>
      </c>
      <c r="H41" s="50">
        <f>N41+T41+Z41+'その２　県税事務所別'!H41+'その２　県税事務所別'!N41+'その２　県税事務所別'!T41+'その２　県税事務所別'!Z41+'その３　県税事務所別'!H41+'その３　県税事務所別'!N41+'その３　県税事務所別'!T41+'その３　県税事務所別'!Z41+'その４　県税事務所別'!H41+'その４　県税事務所別'!N41+'その４　県税事務所別'!T41+'その４　県税事務所別'!Z41</f>
        <v>1016533</v>
      </c>
      <c r="I41" s="71">
        <f t="shared" si="12"/>
        <v>34.1</v>
      </c>
      <c r="J41" s="71">
        <f t="shared" si="13"/>
        <v>34</v>
      </c>
      <c r="K41" s="51">
        <f t="shared" si="14"/>
        <v>34.1</v>
      </c>
      <c r="L41" s="54" t="s">
        <v>71</v>
      </c>
      <c r="M41" s="55" t="s">
        <v>3</v>
      </c>
      <c r="N41" s="50">
        <v>0</v>
      </c>
      <c r="O41" s="54" t="str">
        <f t="shared" si="15"/>
        <v>－</v>
      </c>
      <c r="P41" s="54" t="str">
        <f t="shared" si="16"/>
        <v>－</v>
      </c>
      <c r="Q41" s="54" t="str">
        <f t="shared" si="3"/>
        <v>－</v>
      </c>
      <c r="R41" s="54" t="s">
        <v>3</v>
      </c>
      <c r="S41" s="55" t="s">
        <v>3</v>
      </c>
      <c r="T41" s="50">
        <v>0</v>
      </c>
      <c r="U41" s="55" t="str">
        <f t="shared" si="17"/>
        <v>－</v>
      </c>
      <c r="V41" s="55" t="str">
        <f t="shared" si="18"/>
        <v>－</v>
      </c>
      <c r="W41" s="55" t="str">
        <f t="shared" si="6"/>
        <v>－</v>
      </c>
      <c r="X41" s="54" t="s">
        <v>3</v>
      </c>
      <c r="Y41" s="55" t="s">
        <v>3</v>
      </c>
      <c r="Z41" s="50">
        <v>0</v>
      </c>
      <c r="AA41" s="55" t="str">
        <f t="shared" si="19"/>
        <v>－</v>
      </c>
      <c r="AB41" s="55" t="str">
        <f t="shared" si="20"/>
        <v>－</v>
      </c>
      <c r="AC41" s="55" t="str">
        <f t="shared" si="9"/>
        <v>－</v>
      </c>
      <c r="AD41" s="49"/>
      <c r="AE41" s="120" t="s">
        <v>12</v>
      </c>
      <c r="AF41" s="120"/>
      <c r="AG41" s="62"/>
      <c r="AH41" s="125"/>
    </row>
    <row r="42" spans="1:34" s="37" customFormat="1" ht="21.75" customHeight="1">
      <c r="A42" s="128"/>
      <c r="B42" s="61"/>
      <c r="C42" s="120" t="s">
        <v>13</v>
      </c>
      <c r="D42" s="120"/>
      <c r="E42" s="44"/>
      <c r="F42" s="55" t="str">
        <f>IF(L42+R42+X42+'その２　県税事務所別'!F42+'その２　県税事務所別'!L42+'その２　県税事務所別'!R42+'その２　県税事務所別'!X42+'その３　県税事務所別'!F42+'その３　県税事務所別'!L42+'その３　県税事務所別'!R42+'その３　県税事務所別'!X42+'その４　県税事務所別'!F42+'その４　県税事務所別'!L42+'その４　県税事務所別'!R42+'その４　県税事務所別'!X42=0,"－",L42+R42+X42+'その２　県税事務所別'!F42+'その２　県税事務所別'!L42+'その２　県税事務所別'!R42+'その２　県税事務所別'!X42+'その３　県税事務所別'!F42+'その３　県税事務所別'!L42+'その３　県税事務所別'!R42+'その３　県税事務所別'!X42+'その４　県税事務所別'!F42+'その４　県税事務所別'!L42+'その４　県税事務所別'!R42+'その４　県税事務所別'!X42)</f>
        <v>－</v>
      </c>
      <c r="G42" s="55" t="str">
        <f>IF(F42=0,"－",M42+S42+Y42+'その２　県税事務所別'!G42+'その２　県税事務所別'!M42+'その２　県税事務所別'!S42+'その２　県税事務所別'!Y42+'その３　県税事務所別'!G42+'その３　県税事務所別'!M42+'その３　県税事務所別'!S42+'その３　県税事務所別'!Y42+'その４　県税事務所別'!G42+'その４　県税事務所別'!M42+'その４　県税事務所別'!S42+'その４　県税事務所別'!Y42)</f>
        <v>－</v>
      </c>
      <c r="H42" s="50">
        <f>N42+T42+Z42+'その２　県税事務所別'!H42+'その２　県税事務所別'!N42+'その２　県税事務所別'!T42+'その２　県税事務所別'!Z42+'その３　県税事務所別'!H42+'その３　県税事務所別'!N42+'その３　県税事務所別'!T42+'その３　県税事務所別'!Z42+'その４　県税事務所別'!H42+'その４　県税事務所別'!N42+'その４　県税事務所別'!T42+'その４　県税事務所別'!Z42</f>
        <v>0</v>
      </c>
      <c r="I42" s="71" t="str">
        <f t="shared" si="12"/>
        <v>－</v>
      </c>
      <c r="J42" s="71" t="str">
        <f t="shared" si="13"/>
        <v>－</v>
      </c>
      <c r="K42" s="71" t="str">
        <f t="shared" si="14"/>
        <v>－</v>
      </c>
      <c r="L42" s="54" t="s">
        <v>3</v>
      </c>
      <c r="M42" s="55" t="s">
        <v>3</v>
      </c>
      <c r="N42" s="50">
        <v>0</v>
      </c>
      <c r="O42" s="54" t="str">
        <f t="shared" si="15"/>
        <v>－</v>
      </c>
      <c r="P42" s="54" t="str">
        <f t="shared" si="16"/>
        <v>－</v>
      </c>
      <c r="Q42" s="54" t="str">
        <f t="shared" si="3"/>
        <v>－</v>
      </c>
      <c r="R42" s="54" t="s">
        <v>3</v>
      </c>
      <c r="S42" s="55" t="s">
        <v>3</v>
      </c>
      <c r="T42" s="50">
        <v>0</v>
      </c>
      <c r="U42" s="55" t="str">
        <f t="shared" si="17"/>
        <v>－</v>
      </c>
      <c r="V42" s="55" t="str">
        <f t="shared" si="18"/>
        <v>－</v>
      </c>
      <c r="W42" s="55" t="str">
        <f t="shared" si="6"/>
        <v>－</v>
      </c>
      <c r="X42" s="54" t="s">
        <v>3</v>
      </c>
      <c r="Y42" s="55" t="s">
        <v>3</v>
      </c>
      <c r="Z42" s="50">
        <v>0</v>
      </c>
      <c r="AA42" s="55" t="str">
        <f t="shared" si="19"/>
        <v>－</v>
      </c>
      <c r="AB42" s="55" t="str">
        <f t="shared" si="20"/>
        <v>－</v>
      </c>
      <c r="AC42" s="55" t="str">
        <f t="shared" si="9"/>
        <v>－</v>
      </c>
      <c r="AD42" s="49"/>
      <c r="AE42" s="120" t="s">
        <v>13</v>
      </c>
      <c r="AF42" s="120"/>
      <c r="AG42" s="62"/>
      <c r="AH42" s="125"/>
    </row>
    <row r="43" spans="1:34" s="37" customFormat="1" ht="21.75" customHeight="1">
      <c r="A43" s="128"/>
      <c r="B43" s="63"/>
      <c r="C43" s="120" t="s">
        <v>31</v>
      </c>
      <c r="D43" s="120"/>
      <c r="E43" s="64"/>
      <c r="F43" s="55" t="str">
        <f>IF(L43+R43+X43+'その２　県税事務所別'!F43+'その２　県税事務所別'!L43+'その２　県税事務所別'!R43+'その２　県税事務所別'!X43+'その３　県税事務所別'!F43+'その３　県税事務所別'!L43+'その３　県税事務所別'!R43+'その３　県税事務所別'!X43+'その４　県税事務所別'!F43+'その４　県税事務所別'!L43+'その４　県税事務所別'!R43+'その４　県税事務所別'!X43=0,"－",L43+R43+X43+'その２　県税事務所別'!F43+'その２　県税事務所別'!L43+'その２　県税事務所別'!R43+'その２　県税事務所別'!X43+'その３　県税事務所別'!F43+'その３　県税事務所別'!L43+'その３　県税事務所別'!R43+'その３　県税事務所別'!X43+'その４　県税事務所別'!F43+'その４　県税事務所別'!L43+'その４　県税事務所別'!R43+'その４　県税事務所別'!X43)</f>
        <v>－</v>
      </c>
      <c r="G43" s="55" t="str">
        <f>IF(F43=0,"－",M43+S43+Y43+'その２　県税事務所別'!G43+'その２　県税事務所別'!M43+'その２　県税事務所別'!S43+'その２　県税事務所別'!Y43+'その３　県税事務所別'!G43+'その３　県税事務所別'!M43+'その３　県税事務所別'!S43+'その３　県税事務所別'!Y43+'その４　県税事務所別'!G43+'その４　県税事務所別'!M43+'その４　県税事務所別'!S43+'その４　県税事務所別'!Y43)</f>
        <v>－</v>
      </c>
      <c r="H43" s="50">
        <f>N43+T43+Z43+'その２　県税事務所別'!H43+'その２　県税事務所別'!N43+'その２　県税事務所別'!T43+'その２　県税事務所別'!Z43+'その３　県税事務所別'!H43+'その３　県税事務所別'!N43+'その３　県税事務所別'!T43+'その３　県税事務所別'!Z43+'その４　県税事務所別'!H43+'その４　県税事務所別'!N43+'その４　県税事務所別'!T43+'その４　県税事務所別'!Z43</f>
        <v>0</v>
      </c>
      <c r="I43" s="55" t="str">
        <f t="shared" si="12"/>
        <v>－</v>
      </c>
      <c r="J43" s="55" t="str">
        <f t="shared" si="13"/>
        <v>－</v>
      </c>
      <c r="K43" s="55" t="str">
        <f t="shared" si="14"/>
        <v>－</v>
      </c>
      <c r="L43" s="54" t="s">
        <v>3</v>
      </c>
      <c r="M43" s="55" t="s">
        <v>3</v>
      </c>
      <c r="N43" s="50">
        <v>0</v>
      </c>
      <c r="O43" s="54" t="str">
        <f t="shared" si="15"/>
        <v>－</v>
      </c>
      <c r="P43" s="54" t="str">
        <f t="shared" si="16"/>
        <v>－</v>
      </c>
      <c r="Q43" s="54" t="str">
        <f t="shared" si="3"/>
        <v>－</v>
      </c>
      <c r="R43" s="54" t="s">
        <v>3</v>
      </c>
      <c r="S43" s="55" t="s">
        <v>3</v>
      </c>
      <c r="T43" s="50">
        <v>0</v>
      </c>
      <c r="U43" s="55" t="str">
        <f t="shared" si="17"/>
        <v>－</v>
      </c>
      <c r="V43" s="55" t="str">
        <f t="shared" si="18"/>
        <v>－</v>
      </c>
      <c r="W43" s="55" t="str">
        <f t="shared" si="6"/>
        <v>－</v>
      </c>
      <c r="X43" s="54" t="s">
        <v>3</v>
      </c>
      <c r="Y43" s="55" t="s">
        <v>3</v>
      </c>
      <c r="Z43" s="50">
        <v>0</v>
      </c>
      <c r="AA43" s="55" t="str">
        <f t="shared" si="19"/>
        <v>－</v>
      </c>
      <c r="AB43" s="55" t="str">
        <f t="shared" si="20"/>
        <v>－</v>
      </c>
      <c r="AC43" s="55" t="str">
        <f t="shared" si="9"/>
        <v>－</v>
      </c>
      <c r="AD43" s="65"/>
      <c r="AE43" s="120" t="s">
        <v>31</v>
      </c>
      <c r="AF43" s="120"/>
      <c r="AG43" s="62"/>
      <c r="AH43" s="125"/>
    </row>
    <row r="44" spans="1:34" s="37" customFormat="1" ht="21.75" customHeight="1">
      <c r="A44" s="128"/>
      <c r="B44" s="61"/>
      <c r="C44" s="121" t="s">
        <v>16</v>
      </c>
      <c r="D44" s="121"/>
      <c r="E44" s="44"/>
      <c r="F44" s="50">
        <f>IF(L44+R44+X44+'その２　県税事務所別'!F44+'その２　県税事務所別'!L44+'その２　県税事務所別'!R44+'その２　県税事務所別'!X44+'その３　県税事務所別'!F44+'その３　県税事務所別'!L44+'その３　県税事務所別'!R44+'その３　県税事務所別'!X44+'その４　県税事務所別'!F44+'その４　県税事務所別'!L44+'その４　県税事務所別'!R44+'その４　県税事務所別'!X44=0,"－",L44+R44+X44+'その２　県税事務所別'!F44+'その２　県税事務所別'!L44+'その２　県税事務所別'!R44+'その２　県税事務所別'!X44+'その３　県税事務所別'!F44+'その３　県税事務所別'!L44+'その３　県税事務所別'!R44+'その３　県税事務所別'!X44+'その４　県税事務所別'!F44+'その４　県税事務所別'!L44+'その４　県税事務所別'!R44+'その４　県税事務所別'!X44)</f>
        <v>520770</v>
      </c>
      <c r="G44" s="50">
        <f>IF(F44=0,"－",M44+S44+Y44+'その２　県税事務所別'!G44+'その２　県税事務所別'!M44+'その２　県税事務所別'!S44+'その２　県税事務所別'!Y44+'その３　県税事務所別'!G44+'その３　県税事務所別'!M44+'その３　県税事務所別'!S44+'その３　県税事務所別'!Y44+'その４　県税事務所別'!G44+'その４　県税事務所別'!M44+'その４　県税事務所別'!S44+'その４　県税事務所別'!Y44)</f>
        <v>384720</v>
      </c>
      <c r="H44" s="50">
        <f>N44+T44+Z44+'その２　県税事務所別'!H44+'その２　県税事務所別'!N44+'その２　県税事務所別'!T44+'その２　県税事務所別'!Z44+'その３　県税事務所別'!H44+'その３　県税事務所別'!N44+'その３　県税事務所別'!T44+'その３　県税事務所別'!Z44+'その４　県税事務所別'!H44+'その４　県税事務所別'!N44+'その４　県税事務所別'!T44+'その４　県税事務所別'!Z44</f>
        <v>0</v>
      </c>
      <c r="I44" s="71">
        <f t="shared" si="12"/>
        <v>73.9</v>
      </c>
      <c r="J44" s="71">
        <f t="shared" si="13"/>
        <v>73.8</v>
      </c>
      <c r="K44" s="51">
        <f t="shared" si="14"/>
        <v>73.9</v>
      </c>
      <c r="L44" s="54" t="str">
        <f>IF(SUM(L45:L47)=0,"－",SUM(L45:L47))</f>
        <v>－</v>
      </c>
      <c r="M44" s="54" t="str">
        <f>IF(L44=0,"－",SUM(M45:M47))</f>
        <v>－</v>
      </c>
      <c r="N44" s="52">
        <f>SUM(N45:N47)</f>
        <v>0</v>
      </c>
      <c r="O44" s="104" t="str">
        <f t="shared" si="15"/>
        <v>－</v>
      </c>
      <c r="P44" s="104" t="str">
        <f t="shared" si="16"/>
        <v>－</v>
      </c>
      <c r="Q44" s="104" t="str">
        <f t="shared" si="3"/>
        <v>－</v>
      </c>
      <c r="R44" s="54" t="str">
        <f>IF(SUM(R45:R47)=0,"－",SUM(R45:R47))</f>
        <v>－</v>
      </c>
      <c r="S44" s="54" t="str">
        <f>IF(R44=0,"－",SUM(S45:S47))</f>
        <v>－</v>
      </c>
      <c r="T44" s="52">
        <f>SUM(T45:T47)</f>
        <v>0</v>
      </c>
      <c r="U44" s="71" t="str">
        <f t="shared" si="17"/>
        <v>－</v>
      </c>
      <c r="V44" s="71" t="str">
        <f t="shared" si="18"/>
        <v>－</v>
      </c>
      <c r="W44" s="71" t="str">
        <f t="shared" si="6"/>
        <v>－</v>
      </c>
      <c r="X44" s="54" t="str">
        <f>IF(SUM(X45:X47)=0,"－",SUM(X45:X47))</f>
        <v>－</v>
      </c>
      <c r="Y44" s="54" t="str">
        <f>IF(X44=0,"－",SUM(Y45:Y47))</f>
        <v>－</v>
      </c>
      <c r="Z44" s="52">
        <f>SUM(Z45:Z47)</f>
        <v>0</v>
      </c>
      <c r="AA44" s="55" t="str">
        <f t="shared" si="19"/>
        <v>－</v>
      </c>
      <c r="AB44" s="55" t="str">
        <f t="shared" si="20"/>
        <v>－</v>
      </c>
      <c r="AC44" s="71" t="str">
        <f t="shared" si="9"/>
        <v>－</v>
      </c>
      <c r="AD44" s="49"/>
      <c r="AE44" s="121" t="s">
        <v>16</v>
      </c>
      <c r="AF44" s="121"/>
      <c r="AG44" s="62"/>
      <c r="AH44" s="125"/>
    </row>
    <row r="45" spans="1:34" s="37" customFormat="1" ht="21.75" customHeight="1">
      <c r="A45" s="128"/>
      <c r="C45" s="118" t="s">
        <v>55</v>
      </c>
      <c r="D45" s="122"/>
      <c r="E45" s="119"/>
      <c r="F45" s="50">
        <f>IF(L45+R45+X45+'その２　県税事務所別'!F45+'その２　県税事務所別'!L45+'その２　県税事務所別'!R45+'その２　県税事務所別'!X45+'その３　県税事務所別'!F45+'その３　県税事務所別'!L45+'その３　県税事務所別'!R45+'その３　県税事務所別'!X45+'その４　県税事務所別'!F45+'その４　県税事務所別'!L45+'その４　県税事務所別'!R45+'その４　県税事務所別'!X45=0,"－",L45+R45+X45+'その２　県税事務所別'!F45+'その２　県税事務所別'!L45+'その２　県税事務所別'!R45+'その２　県税事務所別'!X45+'その３　県税事務所別'!F45+'その３　県税事務所別'!L45+'その３　県税事務所別'!R45+'その３　県税事務所別'!X45+'その４　県税事務所別'!F45+'その４　県税事務所別'!L45+'その４　県税事務所別'!R45+'その４　県税事務所別'!X45)</f>
        <v>158050</v>
      </c>
      <c r="G45" s="50">
        <f>IF(F45=0,"－",M45+S45+Y45+'その２　県税事務所別'!G45+'その２　県税事務所別'!M45+'その２　県税事務所別'!S45+'その２　県税事務所別'!Y45+'その３　県税事務所別'!G45+'その３　県税事務所別'!M45+'その３　県税事務所別'!S45+'その３　県税事務所別'!Y45+'その４　県税事務所別'!G45+'その４　県税事務所別'!M45+'その４　県税事務所別'!S45+'その４　県税事務所別'!Y45)</f>
        <v>22000</v>
      </c>
      <c r="H45" s="50">
        <f>N45+T45+Z45+'その２　県税事務所別'!H45+'その２　県税事務所別'!N45+'その２　県税事務所別'!T45+'その２　県税事務所別'!Z45+'その３　県税事務所別'!H45+'その３　県税事務所別'!N45+'その３　県税事務所別'!T45+'その３　県税事務所別'!Z45+'その４　県税事務所別'!H45+'その４　県税事務所別'!N45+'その４　県税事務所別'!T45+'その４　県税事務所別'!Z45</f>
        <v>0</v>
      </c>
      <c r="I45" s="71">
        <f t="shared" si="12"/>
        <v>13.9</v>
      </c>
      <c r="J45" s="71">
        <f t="shared" si="13"/>
        <v>13.9</v>
      </c>
      <c r="K45" s="51">
        <f t="shared" si="14"/>
        <v>13.9</v>
      </c>
      <c r="L45" s="54" t="s">
        <v>3</v>
      </c>
      <c r="M45" s="55" t="s">
        <v>3</v>
      </c>
      <c r="N45" s="50">
        <v>0</v>
      </c>
      <c r="O45" s="54" t="str">
        <f t="shared" si="15"/>
        <v>－</v>
      </c>
      <c r="P45" s="54" t="str">
        <f t="shared" si="16"/>
        <v>－</v>
      </c>
      <c r="Q45" s="54" t="str">
        <f t="shared" si="3"/>
        <v>－</v>
      </c>
      <c r="R45" s="54" t="s">
        <v>70</v>
      </c>
      <c r="S45" s="55" t="s">
        <v>70</v>
      </c>
      <c r="T45" s="50">
        <v>0</v>
      </c>
      <c r="U45" s="71" t="str">
        <f t="shared" si="17"/>
        <v>－</v>
      </c>
      <c r="V45" s="71" t="str">
        <f t="shared" si="18"/>
        <v>－</v>
      </c>
      <c r="W45" s="71" t="str">
        <f t="shared" si="6"/>
        <v>－</v>
      </c>
      <c r="X45" s="54" t="s">
        <v>71</v>
      </c>
      <c r="Y45" s="55" t="s">
        <v>71</v>
      </c>
      <c r="Z45" s="50">
        <v>0</v>
      </c>
      <c r="AA45" s="55" t="str">
        <f t="shared" si="19"/>
        <v>－</v>
      </c>
      <c r="AB45" s="55" t="str">
        <f t="shared" si="20"/>
        <v>－</v>
      </c>
      <c r="AC45" s="71" t="str">
        <f t="shared" si="9"/>
        <v>－</v>
      </c>
      <c r="AD45" s="118" t="s">
        <v>55</v>
      </c>
      <c r="AE45" s="122"/>
      <c r="AF45" s="119"/>
      <c r="AG45" s="72"/>
      <c r="AH45" s="125"/>
    </row>
    <row r="46" spans="1:34" s="37" customFormat="1" ht="21.75" customHeight="1">
      <c r="A46" s="128"/>
      <c r="C46" s="118" t="s">
        <v>56</v>
      </c>
      <c r="D46" s="122"/>
      <c r="E46" s="119"/>
      <c r="F46" s="55" t="str">
        <f>IF(L46+R46+X46+'その２　県税事務所別'!F46+'その２　県税事務所別'!L46+'その２　県税事務所別'!R46+'その２　県税事務所別'!X46+'その３　県税事務所別'!F46+'その３　県税事務所別'!L46+'その３　県税事務所別'!R46+'その３　県税事務所別'!X46+'その４　県税事務所別'!F46+'その４　県税事務所別'!L46+'その４　県税事務所別'!R46+'その４　県税事務所別'!X46=0,"－",L46+R46+X46+'その２　県税事務所別'!F46+'その２　県税事務所別'!L46+'その２　県税事務所別'!R46+'その２　県税事務所別'!X46+'その３　県税事務所別'!F46+'その３　県税事務所別'!L46+'その３　県税事務所別'!R46+'その３　県税事務所別'!X46+'その４　県税事務所別'!F46+'その４　県税事務所別'!L46+'その４　県税事務所別'!R46+'その４　県税事務所別'!X46)</f>
        <v>－</v>
      </c>
      <c r="G46" s="55" t="str">
        <f>IF(F46=0,"－",M46+S46+Y46+'その２　県税事務所別'!G46+'その２　県税事務所別'!M46+'その２　県税事務所別'!S46+'その２　県税事務所別'!Y46+'その３　県税事務所別'!G46+'その３　県税事務所別'!M46+'その３　県税事務所別'!S46+'その３　県税事務所別'!Y46+'その４　県税事務所別'!G46+'その４　県税事務所別'!M46+'その４　県税事務所別'!S46+'その４　県税事務所別'!Y46)</f>
        <v>－</v>
      </c>
      <c r="H46" s="50">
        <f>N46+T46+Z46+'その２　県税事務所別'!H46+'その２　県税事務所別'!N46+'その２　県税事務所別'!T46+'その２　県税事務所別'!Z46+'その３　県税事務所別'!H46+'その３　県税事務所別'!N46+'その３　県税事務所別'!T46+'その３　県税事務所別'!Z46+'その４　県税事務所別'!H46+'その４　県税事務所別'!N46+'その４　県税事務所別'!T46+'その４　県税事務所別'!Z46</f>
        <v>0</v>
      </c>
      <c r="I46" s="71" t="str">
        <f t="shared" si="12"/>
        <v>－</v>
      </c>
      <c r="J46" s="71" t="str">
        <f t="shared" si="13"/>
        <v>－</v>
      </c>
      <c r="K46" s="71" t="str">
        <f t="shared" si="14"/>
        <v>－</v>
      </c>
      <c r="L46" s="54" t="s">
        <v>3</v>
      </c>
      <c r="M46" s="55" t="s">
        <v>3</v>
      </c>
      <c r="N46" s="50">
        <v>0</v>
      </c>
      <c r="O46" s="54" t="str">
        <f t="shared" si="15"/>
        <v>－</v>
      </c>
      <c r="P46" s="54" t="str">
        <f t="shared" si="16"/>
        <v>－</v>
      </c>
      <c r="Q46" s="54" t="str">
        <f t="shared" si="3"/>
        <v>－</v>
      </c>
      <c r="R46" s="54" t="s">
        <v>3</v>
      </c>
      <c r="S46" s="55" t="s">
        <v>3</v>
      </c>
      <c r="T46" s="50">
        <v>0</v>
      </c>
      <c r="U46" s="55" t="str">
        <f t="shared" si="17"/>
        <v>－</v>
      </c>
      <c r="V46" s="55" t="str">
        <f t="shared" si="18"/>
        <v>－</v>
      </c>
      <c r="W46" s="55" t="str">
        <f t="shared" si="6"/>
        <v>－</v>
      </c>
      <c r="X46" s="54" t="s">
        <v>3</v>
      </c>
      <c r="Y46" s="55" t="s">
        <v>3</v>
      </c>
      <c r="Z46" s="50">
        <v>0</v>
      </c>
      <c r="AA46" s="55" t="str">
        <f t="shared" si="19"/>
        <v>－</v>
      </c>
      <c r="AB46" s="55" t="str">
        <f t="shared" si="20"/>
        <v>－</v>
      </c>
      <c r="AC46" s="55" t="str">
        <f t="shared" si="9"/>
        <v>－</v>
      </c>
      <c r="AD46" s="118" t="s">
        <v>56</v>
      </c>
      <c r="AE46" s="122"/>
      <c r="AF46" s="119"/>
      <c r="AG46" s="72"/>
      <c r="AH46" s="125"/>
    </row>
    <row r="47" spans="1:34" s="37" customFormat="1" ht="21.75" customHeight="1">
      <c r="A47" s="128"/>
      <c r="B47" s="73"/>
      <c r="C47" s="118" t="s">
        <v>57</v>
      </c>
      <c r="D47" s="122"/>
      <c r="E47" s="119"/>
      <c r="F47" s="50">
        <f>IF(L47+R47+X47+'その２　県税事務所別'!F47+'その２　県税事務所別'!L47+'その２　県税事務所別'!R47+'その２　県税事務所別'!X47+'その３　県税事務所別'!F47+'その３　県税事務所別'!L47+'その３　県税事務所別'!R47+'その３　県税事務所別'!X47+'その４　県税事務所別'!F47+'その４　県税事務所別'!L47+'その４　県税事務所別'!R47+'その４　県税事務所別'!X47=0,"－",L47+R47+X47+'その２　県税事務所別'!F47+'その２　県税事務所別'!L47+'その２　県税事務所別'!R47+'その２　県税事務所別'!X47+'その３　県税事務所別'!F47+'その３　県税事務所別'!L47+'その３　県税事務所別'!R47+'その３　県税事務所別'!X47+'その４　県税事務所別'!F47+'その４　県税事務所別'!L47+'その４　県税事務所別'!R47+'その４　県税事務所別'!X47)</f>
        <v>362720</v>
      </c>
      <c r="G47" s="50">
        <f>IF(F47=0,"－",M47+S47+Y47+'その２　県税事務所別'!G47+'その２　県税事務所別'!M47+'その２　県税事務所別'!S47+'その２　県税事務所別'!Y47+'その３　県税事務所別'!G47+'その３　県税事務所別'!M47+'その３　県税事務所別'!S47+'その３　県税事務所別'!Y47+'その４　県税事務所別'!G47+'その４　県税事務所別'!M47+'その４　県税事務所別'!S47+'その４　県税事務所別'!Y47)</f>
        <v>362720</v>
      </c>
      <c r="H47" s="50">
        <f>N47+T47+Z47+'その２　県税事務所別'!H47+'その２　県税事務所別'!N47+'その２　県税事務所別'!T47+'その２　県税事務所別'!Z47+'その３　県税事務所別'!H47+'その３　県税事務所別'!N47+'その３　県税事務所別'!T47+'その３　県税事務所別'!Z47+'その４　県税事務所別'!H47+'その４　県税事務所別'!N47+'その４　県税事務所別'!T47+'その４　県税事務所別'!Z47</f>
        <v>0</v>
      </c>
      <c r="I47" s="71">
        <f t="shared" si="12"/>
        <v>100</v>
      </c>
      <c r="J47" s="71">
        <f t="shared" si="13"/>
        <v>100</v>
      </c>
      <c r="K47" s="51">
        <f t="shared" si="14"/>
        <v>100</v>
      </c>
      <c r="L47" s="54" t="s">
        <v>70</v>
      </c>
      <c r="M47" s="55" t="s">
        <v>70</v>
      </c>
      <c r="N47" s="50">
        <v>0</v>
      </c>
      <c r="O47" s="104" t="str">
        <f t="shared" si="15"/>
        <v>－</v>
      </c>
      <c r="P47" s="104" t="str">
        <f t="shared" si="16"/>
        <v>－</v>
      </c>
      <c r="Q47" s="104" t="str">
        <f t="shared" si="3"/>
        <v>－</v>
      </c>
      <c r="R47" s="54" t="s">
        <v>3</v>
      </c>
      <c r="S47" s="55" t="s">
        <v>3</v>
      </c>
      <c r="T47" s="50">
        <v>0</v>
      </c>
      <c r="U47" s="55" t="str">
        <f t="shared" si="17"/>
        <v>－</v>
      </c>
      <c r="V47" s="55" t="str">
        <f t="shared" si="18"/>
        <v>－</v>
      </c>
      <c r="W47" s="55" t="str">
        <f t="shared" si="6"/>
        <v>－</v>
      </c>
      <c r="X47" s="54" t="s">
        <v>3</v>
      </c>
      <c r="Y47" s="55" t="s">
        <v>3</v>
      </c>
      <c r="Z47" s="50">
        <v>0</v>
      </c>
      <c r="AA47" s="55" t="str">
        <f t="shared" si="19"/>
        <v>－</v>
      </c>
      <c r="AB47" s="55" t="str">
        <f t="shared" si="20"/>
        <v>－</v>
      </c>
      <c r="AC47" s="55" t="str">
        <f t="shared" si="9"/>
        <v>－</v>
      </c>
      <c r="AD47" s="118" t="s">
        <v>57</v>
      </c>
      <c r="AE47" s="122"/>
      <c r="AF47" s="119"/>
      <c r="AG47" s="74"/>
      <c r="AH47" s="125"/>
    </row>
    <row r="48" spans="1:34" s="37" customFormat="1" ht="21.75" customHeight="1">
      <c r="A48" s="129"/>
      <c r="B48" s="87"/>
      <c r="C48" s="120" t="s">
        <v>58</v>
      </c>
      <c r="D48" s="120"/>
      <c r="E48" s="58"/>
      <c r="F48" s="50">
        <f>F31+F34+F44+SUM(F36:F43)</f>
        <v>28006283725</v>
      </c>
      <c r="G48" s="50">
        <f>G31+G34+G44+SUM(G36:G43)</f>
        <v>7548454702</v>
      </c>
      <c r="H48" s="50">
        <f>H31+H34+H44+SUM(H36:H43)</f>
        <v>1957713</v>
      </c>
      <c r="I48" s="71">
        <f t="shared" si="12"/>
        <v>26.9</v>
      </c>
      <c r="J48" s="71">
        <f t="shared" si="13"/>
        <v>26.9</v>
      </c>
      <c r="K48" s="51">
        <f t="shared" si="14"/>
        <v>26.9</v>
      </c>
      <c r="L48" s="50">
        <f>L31+L34+L44+SUM(L36:L43)</f>
        <v>4146508775</v>
      </c>
      <c r="M48" s="50">
        <f>M31+M34+M44+SUM(M36:M43)</f>
        <v>1039011518</v>
      </c>
      <c r="N48" s="50">
        <f>N31+N34+N44+SUM(N36:N43)</f>
        <v>146665</v>
      </c>
      <c r="O48" s="102">
        <f t="shared" si="15"/>
        <v>25.1</v>
      </c>
      <c r="P48" s="102">
        <f t="shared" si="16"/>
        <v>25</v>
      </c>
      <c r="Q48" s="53">
        <f t="shared" si="3"/>
        <v>25.1</v>
      </c>
      <c r="R48" s="52">
        <f>R31+R34+R44+SUM(R36:R43)</f>
        <v>4715554237</v>
      </c>
      <c r="S48" s="50">
        <f>S31+S34+S44+SUM(S36:S43)</f>
        <v>1172669320</v>
      </c>
      <c r="T48" s="50">
        <f>T31+T34+T44+SUM(T36:T43)</f>
        <v>281921</v>
      </c>
      <c r="U48" s="71">
        <f t="shared" si="17"/>
        <v>24.9</v>
      </c>
      <c r="V48" s="71">
        <f t="shared" si="18"/>
        <v>24.8</v>
      </c>
      <c r="W48" s="51">
        <f t="shared" si="6"/>
        <v>24.9</v>
      </c>
      <c r="X48" s="52">
        <f>X31+X34+X44+SUM(X36:X43)</f>
        <v>1412210091</v>
      </c>
      <c r="Y48" s="50">
        <f>Y31+Y34+Y44+SUM(Y36:Y43)</f>
        <v>381671111</v>
      </c>
      <c r="Z48" s="50">
        <f>Z31+Z34+Z44+SUM(Z36:Z43)</f>
        <v>0</v>
      </c>
      <c r="AA48" s="71">
        <f t="shared" si="19"/>
        <v>27</v>
      </c>
      <c r="AB48" s="71">
        <f t="shared" si="20"/>
        <v>27</v>
      </c>
      <c r="AC48" s="51">
        <f t="shared" si="9"/>
        <v>27</v>
      </c>
      <c r="AD48" s="75"/>
      <c r="AE48" s="120" t="s">
        <v>58</v>
      </c>
      <c r="AF48" s="120"/>
      <c r="AG48" s="91"/>
      <c r="AH48" s="126"/>
    </row>
    <row r="49" spans="1:34" s="37" customFormat="1" ht="21.75" customHeight="1" thickBot="1">
      <c r="A49" s="76"/>
      <c r="B49" s="123" t="s">
        <v>44</v>
      </c>
      <c r="C49" s="123"/>
      <c r="D49" s="123"/>
      <c r="E49" s="77"/>
      <c r="F49" s="78">
        <f>F26+F48</f>
        <v>715244868806</v>
      </c>
      <c r="G49" s="78">
        <f>G26+G48</f>
        <v>687098548211</v>
      </c>
      <c r="H49" s="78">
        <f>H26+H48</f>
        <v>110021617</v>
      </c>
      <c r="I49" s="100">
        <f t="shared" si="12"/>
        <v>96.1</v>
      </c>
      <c r="J49" s="100">
        <f t="shared" si="13"/>
        <v>96</v>
      </c>
      <c r="K49" s="79">
        <f t="shared" si="14"/>
        <v>96.1</v>
      </c>
      <c r="L49" s="80">
        <f>L26+L48</f>
        <v>119055061444</v>
      </c>
      <c r="M49" s="78">
        <f>M26+M48</f>
        <v>114830470541</v>
      </c>
      <c r="N49" s="78">
        <f>N26+N48</f>
        <v>15760012</v>
      </c>
      <c r="O49" s="106">
        <f t="shared" si="15"/>
        <v>96.5</v>
      </c>
      <c r="P49" s="106">
        <f t="shared" si="16"/>
        <v>96.4</v>
      </c>
      <c r="Q49" s="81">
        <f t="shared" si="3"/>
        <v>96.5</v>
      </c>
      <c r="R49" s="80">
        <f>R26+R48</f>
        <v>54009631585</v>
      </c>
      <c r="S49" s="78">
        <f>S26+S48</f>
        <v>49259888879</v>
      </c>
      <c r="T49" s="78">
        <f>T26+T48</f>
        <v>8844314</v>
      </c>
      <c r="U49" s="100">
        <f t="shared" si="17"/>
        <v>91.2</v>
      </c>
      <c r="V49" s="100">
        <f t="shared" si="18"/>
        <v>91.2</v>
      </c>
      <c r="W49" s="79">
        <f t="shared" si="6"/>
        <v>91.2</v>
      </c>
      <c r="X49" s="80">
        <f>X26+X48</f>
        <v>28471231978</v>
      </c>
      <c r="Y49" s="78">
        <f>Y26+Y48</f>
        <v>27083025130</v>
      </c>
      <c r="Z49" s="78">
        <f>Z26+Z48</f>
        <v>1901722</v>
      </c>
      <c r="AA49" s="100">
        <f t="shared" si="19"/>
        <v>95.1</v>
      </c>
      <c r="AB49" s="100">
        <f t="shared" si="20"/>
        <v>95.1</v>
      </c>
      <c r="AC49" s="79">
        <f t="shared" si="9"/>
        <v>95.1</v>
      </c>
      <c r="AD49" s="82"/>
      <c r="AE49" s="123" t="s">
        <v>44</v>
      </c>
      <c r="AF49" s="123"/>
      <c r="AG49" s="123"/>
      <c r="AH49" s="83"/>
    </row>
    <row r="50" spans="2:29" ht="15.75" customHeight="1">
      <c r="B50" s="2" t="s">
        <v>45</v>
      </c>
      <c r="C50" s="2"/>
      <c r="D50" s="1" t="s">
        <v>46</v>
      </c>
      <c r="O50" s="8"/>
      <c r="P50" s="8"/>
      <c r="Q50" s="8"/>
      <c r="U50" s="8"/>
      <c r="V50" s="8"/>
      <c r="W50" s="8"/>
      <c r="AA50" s="30"/>
      <c r="AB50" s="8"/>
      <c r="AC50" s="8"/>
    </row>
    <row r="51" spans="2:29" ht="15.75" customHeight="1">
      <c r="B51" s="1">
        <v>2</v>
      </c>
      <c r="D51" s="1" t="s">
        <v>47</v>
      </c>
      <c r="O51" s="8"/>
      <c r="P51" s="8"/>
      <c r="Q51" s="8"/>
      <c r="U51" s="8"/>
      <c r="V51" s="8"/>
      <c r="W51" s="8"/>
      <c r="AA51" s="30"/>
      <c r="AB51" s="8"/>
      <c r="AC51" s="8"/>
    </row>
    <row r="52" spans="2:4" ht="15.75" customHeight="1">
      <c r="B52" s="1">
        <v>3</v>
      </c>
      <c r="D52" s="1" t="s">
        <v>72</v>
      </c>
    </row>
  </sheetData>
  <sheetProtection/>
  <mergeCells count="68">
    <mergeCell ref="AH5:AH26"/>
    <mergeCell ref="A5:A26"/>
    <mergeCell ref="AD47:AF47"/>
    <mergeCell ref="AE48:AF48"/>
    <mergeCell ref="AH27:AH48"/>
    <mergeCell ref="A27:A48"/>
    <mergeCell ref="AE44:AF44"/>
    <mergeCell ref="AD45:AF45"/>
    <mergeCell ref="AD46:AF46"/>
    <mergeCell ref="AE40:AF40"/>
    <mergeCell ref="AE41:AF41"/>
    <mergeCell ref="AE42:AF42"/>
    <mergeCell ref="AE43:AF43"/>
    <mergeCell ref="AE36:AF36"/>
    <mergeCell ref="AE37:AF37"/>
    <mergeCell ref="AE38:AF38"/>
    <mergeCell ref="AE39:AF39"/>
    <mergeCell ref="AD25:AF25"/>
    <mergeCell ref="AE26:AF26"/>
    <mergeCell ref="AD28:AE28"/>
    <mergeCell ref="AE35:AF35"/>
    <mergeCell ref="AE18:AF18"/>
    <mergeCell ref="AE17:AF17"/>
    <mergeCell ref="AE23:AF23"/>
    <mergeCell ref="AE24:AF24"/>
    <mergeCell ref="AE16:AF16"/>
    <mergeCell ref="AE15:AF15"/>
    <mergeCell ref="C48:D48"/>
    <mergeCell ref="AD6:AE6"/>
    <mergeCell ref="AD7:AE7"/>
    <mergeCell ref="AD8:AE8"/>
    <mergeCell ref="AE19:AF19"/>
    <mergeCell ref="AE20:AF20"/>
    <mergeCell ref="AE21:AF21"/>
    <mergeCell ref="AE22:AF22"/>
    <mergeCell ref="C47:E47"/>
    <mergeCell ref="C45:E45"/>
    <mergeCell ref="C46:E46"/>
    <mergeCell ref="C39:D39"/>
    <mergeCell ref="C38:D38"/>
    <mergeCell ref="C37:D37"/>
    <mergeCell ref="D28:E28"/>
    <mergeCell ref="C26:D26"/>
    <mergeCell ref="C19:D19"/>
    <mergeCell ref="C18:D18"/>
    <mergeCell ref="C35:D35"/>
    <mergeCell ref="C44:D44"/>
    <mergeCell ref="C36:D36"/>
    <mergeCell ref="D6:E6"/>
    <mergeCell ref="AE49:AG49"/>
    <mergeCell ref="B49:D49"/>
    <mergeCell ref="C43:D43"/>
    <mergeCell ref="C42:D42"/>
    <mergeCell ref="C41:D41"/>
    <mergeCell ref="C40:D40"/>
    <mergeCell ref="C15:D15"/>
    <mergeCell ref="C17:D17"/>
    <mergeCell ref="C16:D16"/>
    <mergeCell ref="B27:B31"/>
    <mergeCell ref="AG27:AG31"/>
    <mergeCell ref="D8:E8"/>
    <mergeCell ref="D7:E7"/>
    <mergeCell ref="C23:D23"/>
    <mergeCell ref="C22:D22"/>
    <mergeCell ref="C21:D21"/>
    <mergeCell ref="C20:D20"/>
    <mergeCell ref="C24:D24"/>
    <mergeCell ref="C25:E25"/>
  </mergeCells>
  <printOptions horizontalCentered="1"/>
  <pageMargins left="0.5511811023622047" right="0.5511811023622047" top="0.7874015748031497" bottom="0.6692913385826772" header="0.5118110236220472" footer="0.5118110236220472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2"/>
  <sheetViews>
    <sheetView showGridLines="0" defaultGridColor="0" view="pageBreakPreview" zoomScaleNormal="70" zoomScaleSheetLayoutView="100" zoomScalePageLayoutView="0" colorId="22" workbookViewId="0" topLeftCell="A1">
      <pane xSplit="5" ySplit="4" topLeftCell="F5" activePane="bottomRight" state="frozen"/>
      <selection pane="topLeft" activeCell="AJ14" sqref="AJ14"/>
      <selection pane="topRight" activeCell="AJ14" sqref="AJ14"/>
      <selection pane="bottomLeft" activeCell="AJ14" sqref="AJ14"/>
      <selection pane="bottomRight" activeCell="A1" sqref="A1"/>
    </sheetView>
  </sheetViews>
  <sheetFormatPr defaultColWidth="10.796875" defaultRowHeight="15"/>
  <cols>
    <col min="1" max="3" width="3.59765625" style="1" customWidth="1"/>
    <col min="4" max="4" width="12.09765625" style="1" customWidth="1"/>
    <col min="5" max="5" width="3.59765625" style="1" customWidth="1"/>
    <col min="6" max="7" width="18.09765625" style="1" customWidth="1"/>
    <col min="8" max="8" width="18.09765625" style="1" hidden="1" customWidth="1"/>
    <col min="9" max="10" width="7.8984375" style="1" hidden="1" customWidth="1"/>
    <col min="11" max="11" width="7.8984375" style="1" customWidth="1"/>
    <col min="12" max="13" width="18.09765625" style="1" customWidth="1"/>
    <col min="14" max="14" width="18.09765625" style="1" hidden="1" customWidth="1"/>
    <col min="15" max="15" width="8" style="1" hidden="1" customWidth="1"/>
    <col min="16" max="16" width="7.8984375" style="1" hidden="1" customWidth="1"/>
    <col min="17" max="17" width="7.8984375" style="1" customWidth="1"/>
    <col min="18" max="19" width="18.09765625" style="1" customWidth="1"/>
    <col min="20" max="20" width="18.09765625" style="1" hidden="1" customWidth="1"/>
    <col min="21" max="22" width="7.8984375" style="1" hidden="1" customWidth="1"/>
    <col min="23" max="23" width="7.8984375" style="1" customWidth="1"/>
    <col min="24" max="25" width="18.09765625" style="1" customWidth="1"/>
    <col min="26" max="26" width="18.09765625" style="1" hidden="1" customWidth="1"/>
    <col min="27" max="28" width="7.8984375" style="1" hidden="1" customWidth="1"/>
    <col min="29" max="29" width="7.8984375" style="1" customWidth="1"/>
    <col min="30" max="30" width="3.59765625" style="1" customWidth="1"/>
    <col min="31" max="31" width="12.09765625" style="1" customWidth="1"/>
    <col min="32" max="34" width="3.59765625" style="1" customWidth="1"/>
    <col min="35" max="16384" width="10.69921875" style="1" customWidth="1"/>
  </cols>
  <sheetData>
    <row r="1" spans="1:35" ht="18.75" customHeight="1">
      <c r="A1" s="31" t="s">
        <v>76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8"/>
      <c r="P1" s="3"/>
      <c r="Q1" s="3"/>
      <c r="R1" s="3"/>
      <c r="S1" s="3"/>
      <c r="T1" s="3"/>
      <c r="U1" s="8"/>
      <c r="V1" s="3"/>
      <c r="W1" s="3"/>
      <c r="X1" s="3"/>
      <c r="Y1" s="3"/>
      <c r="Z1" s="3"/>
      <c r="AA1" s="8"/>
      <c r="AB1" s="3"/>
      <c r="AC1" s="3"/>
      <c r="AF1" s="3"/>
      <c r="AG1" s="3"/>
      <c r="AH1" s="3"/>
      <c r="AI1" s="3"/>
    </row>
    <row r="2" spans="1:35" ht="15" thickBot="1">
      <c r="A2" s="32"/>
      <c r="B2" s="32"/>
      <c r="C2" s="32"/>
      <c r="D2" s="32"/>
      <c r="E2" s="9"/>
      <c r="F2" s="32"/>
      <c r="G2" s="32"/>
      <c r="H2" s="32"/>
      <c r="I2" s="32"/>
      <c r="J2" s="32"/>
      <c r="K2" s="32"/>
      <c r="L2" s="32"/>
      <c r="M2" s="32"/>
      <c r="N2" s="32"/>
      <c r="O2" s="10"/>
      <c r="P2" s="32"/>
      <c r="Q2" s="32"/>
      <c r="R2" s="32"/>
      <c r="S2" s="32"/>
      <c r="T2" s="32"/>
      <c r="U2" s="10"/>
      <c r="V2" s="32"/>
      <c r="W2" s="32"/>
      <c r="X2" s="32"/>
      <c r="Y2" s="32"/>
      <c r="Z2" s="32"/>
      <c r="AA2" s="10"/>
      <c r="AB2" s="32"/>
      <c r="AC2" s="32"/>
      <c r="AD2" s="11"/>
      <c r="AE2" s="11"/>
      <c r="AF2" s="11"/>
      <c r="AG2" s="11"/>
      <c r="AH2" s="93" t="s">
        <v>0</v>
      </c>
      <c r="AI2" s="3"/>
    </row>
    <row r="3" spans="1:35" ht="21.75" customHeight="1">
      <c r="A3" s="12"/>
      <c r="B3" s="13"/>
      <c r="C3" s="13"/>
      <c r="D3" s="13"/>
      <c r="E3" s="14"/>
      <c r="F3" s="130" t="s">
        <v>52</v>
      </c>
      <c r="G3" s="131"/>
      <c r="H3" s="131"/>
      <c r="I3" s="16"/>
      <c r="J3" s="95"/>
      <c r="K3" s="95"/>
      <c r="L3" s="130" t="s">
        <v>49</v>
      </c>
      <c r="M3" s="131"/>
      <c r="N3" s="131"/>
      <c r="O3" s="16"/>
      <c r="P3" s="95"/>
      <c r="Q3" s="109"/>
      <c r="R3" s="132" t="s">
        <v>50</v>
      </c>
      <c r="S3" s="131"/>
      <c r="T3" s="131"/>
      <c r="U3" s="16"/>
      <c r="V3" s="95"/>
      <c r="W3" s="109"/>
      <c r="X3" s="131" t="s">
        <v>63</v>
      </c>
      <c r="Y3" s="131"/>
      <c r="Z3" s="131"/>
      <c r="AA3" s="16"/>
      <c r="AB3" s="95"/>
      <c r="AC3" s="109"/>
      <c r="AD3" s="13"/>
      <c r="AE3" s="13"/>
      <c r="AF3" s="13"/>
      <c r="AG3" s="13"/>
      <c r="AH3" s="17"/>
      <c r="AI3" s="3"/>
    </row>
    <row r="4" spans="1:35" ht="21.75" customHeight="1">
      <c r="A4" s="18"/>
      <c r="B4" s="9"/>
      <c r="C4" s="9"/>
      <c r="D4" s="19"/>
      <c r="E4" s="20"/>
      <c r="F4" s="33" t="s">
        <v>1</v>
      </c>
      <c r="G4" s="33" t="s">
        <v>2</v>
      </c>
      <c r="H4" s="21" t="s">
        <v>64</v>
      </c>
      <c r="I4" s="96" t="s">
        <v>66</v>
      </c>
      <c r="J4" s="96" t="s">
        <v>68</v>
      </c>
      <c r="K4" s="22" t="s">
        <v>65</v>
      </c>
      <c r="L4" s="34" t="s">
        <v>1</v>
      </c>
      <c r="M4" s="33" t="s">
        <v>2</v>
      </c>
      <c r="N4" s="21" t="s">
        <v>64</v>
      </c>
      <c r="O4" s="96" t="s">
        <v>66</v>
      </c>
      <c r="P4" s="96" t="s">
        <v>68</v>
      </c>
      <c r="Q4" s="22" t="s">
        <v>65</v>
      </c>
      <c r="R4" s="34" t="s">
        <v>1</v>
      </c>
      <c r="S4" s="33" t="s">
        <v>2</v>
      </c>
      <c r="T4" s="21" t="s">
        <v>64</v>
      </c>
      <c r="U4" s="96" t="s">
        <v>66</v>
      </c>
      <c r="V4" s="96" t="s">
        <v>68</v>
      </c>
      <c r="W4" s="22" t="s">
        <v>65</v>
      </c>
      <c r="X4" s="33" t="s">
        <v>1</v>
      </c>
      <c r="Y4" s="33" t="s">
        <v>2</v>
      </c>
      <c r="Z4" s="21" t="s">
        <v>64</v>
      </c>
      <c r="AA4" s="96" t="s">
        <v>66</v>
      </c>
      <c r="AB4" s="96" t="s">
        <v>68</v>
      </c>
      <c r="AC4" s="22" t="s">
        <v>65</v>
      </c>
      <c r="AD4" s="9"/>
      <c r="AE4" s="9"/>
      <c r="AF4" s="9"/>
      <c r="AG4" s="9"/>
      <c r="AH4" s="26"/>
      <c r="AI4" s="3"/>
    </row>
    <row r="5" spans="1:35" s="7" customFormat="1" ht="21.75" customHeight="1">
      <c r="A5" s="127" t="s">
        <v>60</v>
      </c>
      <c r="B5" s="28"/>
      <c r="C5" s="85"/>
      <c r="D5" s="86" t="s">
        <v>53</v>
      </c>
      <c r="E5" s="44"/>
      <c r="F5" s="45">
        <f>IF(F6+F7+F8=0,"－",F6+F7+F8)</f>
        <v>19871686773</v>
      </c>
      <c r="G5" s="45">
        <f>IF(F5=0,"－",G6+G7+G8)</f>
        <v>19496804244</v>
      </c>
      <c r="H5" s="45">
        <f>H6+H7+H8</f>
        <v>0</v>
      </c>
      <c r="I5" s="98">
        <f aca="true" t="shared" si="0" ref="I5:I29">IF(F5&gt;0,ROUND((G5-H5)/(F5-H5)*100,1),"－")</f>
        <v>98.1</v>
      </c>
      <c r="J5" s="98">
        <f aca="true" t="shared" si="1" ref="J5:J29">IF(F5&gt;0,ROUNDDOWN((G5-H5)/(F5-H5)*100,1),"－")</f>
        <v>98.1</v>
      </c>
      <c r="K5" s="47">
        <f aca="true" t="shared" si="2" ref="K5:K47">IF(J5=99.9,99.9,I5)</f>
        <v>98.1</v>
      </c>
      <c r="L5" s="45">
        <f>IF(L6+L7+L8=0,"－",L6+L7+L8)</f>
        <v>29502823437</v>
      </c>
      <c r="M5" s="45">
        <f>IF(L5=0,"－",M6+M7+M8)</f>
        <v>28818457864</v>
      </c>
      <c r="N5" s="45">
        <f>N6+N7+N8</f>
        <v>0</v>
      </c>
      <c r="O5" s="98">
        <f aca="true" t="shared" si="3" ref="O5:O29">IF(L5&gt;0,ROUND((M5-N5)/(L5-N5)*100,1),"－")</f>
        <v>97.7</v>
      </c>
      <c r="P5" s="98">
        <f aca="true" t="shared" si="4" ref="P5:P29">IF(L5&gt;0,ROUNDDOWN((M5-N5)/(L5-N5)*100,1),"－")</f>
        <v>97.6</v>
      </c>
      <c r="Q5" s="47">
        <f aca="true" t="shared" si="5" ref="Q5:Q47">IF(P5=99.9,99.9,O5)</f>
        <v>97.7</v>
      </c>
      <c r="R5" s="45">
        <f>IF(R6+R7+R8=0,"－",R6+R7+R8)</f>
        <v>20362700481</v>
      </c>
      <c r="S5" s="45">
        <f>IF(R5=0,"－",S6+S7+S8)</f>
        <v>19834677758</v>
      </c>
      <c r="T5" s="45">
        <f>T6+T7+T8</f>
        <v>0</v>
      </c>
      <c r="U5" s="98">
        <f aca="true" t="shared" si="6" ref="U5:U29">IF(R5&gt;0,ROUND((S5-T5)/(R5-T5)*100,1),"－")</f>
        <v>97.4</v>
      </c>
      <c r="V5" s="98">
        <f aca="true" t="shared" si="7" ref="V5:V29">IF(R5&gt;0,ROUNDDOWN((S5-T5)/(R5-T5)*100,1),"－")</f>
        <v>97.4</v>
      </c>
      <c r="W5" s="47">
        <f aca="true" t="shared" si="8" ref="W5:W49">IF(V5=99.9,99.9,U5)</f>
        <v>97.4</v>
      </c>
      <c r="X5" s="45">
        <f>IF(X6+X7+X8=0,"－",X6+X7+X8)</f>
        <v>11864810681</v>
      </c>
      <c r="Y5" s="45">
        <f>IF(X5=0,"－",Y6+Y7+Y8)</f>
        <v>11630789685</v>
      </c>
      <c r="Z5" s="45">
        <f>Z6+Z7+Z8</f>
        <v>0</v>
      </c>
      <c r="AA5" s="98">
        <f aca="true" t="shared" si="9" ref="AA5:AA29">IF(X5&gt;0,ROUND((Y5-Z5)/(X5-Z5)*100,1),"－")</f>
        <v>98</v>
      </c>
      <c r="AB5" s="98">
        <f aca="true" t="shared" si="10" ref="AB5:AB29">IF(X5&gt;0,ROUNDDOWN((Y5-Z5)/(X5-Z5)*100,1),"－")</f>
        <v>98</v>
      </c>
      <c r="AC5" s="47">
        <f aca="true" t="shared" si="11" ref="AC5:AC49">IF(AB5=99.9,99.9,AA5)</f>
        <v>98</v>
      </c>
      <c r="AD5" s="88"/>
      <c r="AE5" s="86" t="s">
        <v>53</v>
      </c>
      <c r="AF5" s="89"/>
      <c r="AG5" s="28"/>
      <c r="AH5" s="124" t="s">
        <v>60</v>
      </c>
      <c r="AI5" s="5"/>
    </row>
    <row r="6" spans="1:35" s="7" customFormat="1" ht="21.75" customHeight="1">
      <c r="A6" s="128"/>
      <c r="B6" s="29" t="s">
        <v>29</v>
      </c>
      <c r="C6" s="41"/>
      <c r="D6" s="118" t="s">
        <v>26</v>
      </c>
      <c r="E6" s="119"/>
      <c r="F6" s="52">
        <v>19871686773</v>
      </c>
      <c r="G6" s="50">
        <v>19496804244</v>
      </c>
      <c r="H6" s="50">
        <v>0</v>
      </c>
      <c r="I6" s="71">
        <f t="shared" si="0"/>
        <v>98.1</v>
      </c>
      <c r="J6" s="71">
        <f t="shared" si="1"/>
        <v>98.1</v>
      </c>
      <c r="K6" s="51">
        <f t="shared" si="2"/>
        <v>98.1</v>
      </c>
      <c r="L6" s="52">
        <v>29502823437</v>
      </c>
      <c r="M6" s="50">
        <v>28818457864</v>
      </c>
      <c r="N6" s="50">
        <v>0</v>
      </c>
      <c r="O6" s="71">
        <f t="shared" si="3"/>
        <v>97.7</v>
      </c>
      <c r="P6" s="71">
        <f t="shared" si="4"/>
        <v>97.6</v>
      </c>
      <c r="Q6" s="51">
        <f t="shared" si="5"/>
        <v>97.7</v>
      </c>
      <c r="R6" s="52">
        <v>20362700481</v>
      </c>
      <c r="S6" s="50">
        <v>19834677758</v>
      </c>
      <c r="T6" s="50">
        <v>0</v>
      </c>
      <c r="U6" s="71">
        <f t="shared" si="6"/>
        <v>97.4</v>
      </c>
      <c r="V6" s="71">
        <f t="shared" si="7"/>
        <v>97.4</v>
      </c>
      <c r="W6" s="51">
        <f t="shared" si="8"/>
        <v>97.4</v>
      </c>
      <c r="X6" s="52">
        <v>11864810681</v>
      </c>
      <c r="Y6" s="50">
        <v>11630789685</v>
      </c>
      <c r="Z6" s="50">
        <v>0</v>
      </c>
      <c r="AA6" s="71">
        <f t="shared" si="9"/>
        <v>98</v>
      </c>
      <c r="AB6" s="71">
        <f t="shared" si="10"/>
        <v>98</v>
      </c>
      <c r="AC6" s="51">
        <f t="shared" si="11"/>
        <v>98</v>
      </c>
      <c r="AD6" s="118" t="s">
        <v>26</v>
      </c>
      <c r="AE6" s="119"/>
      <c r="AF6" s="56"/>
      <c r="AG6" s="29" t="s">
        <v>29</v>
      </c>
      <c r="AH6" s="125"/>
      <c r="AI6" s="5"/>
    </row>
    <row r="7" spans="1:35" s="7" customFormat="1" ht="21.75" customHeight="1">
      <c r="A7" s="128"/>
      <c r="B7" s="29"/>
      <c r="C7" s="41"/>
      <c r="D7" s="118" t="s">
        <v>27</v>
      </c>
      <c r="E7" s="119"/>
      <c r="F7" s="54" t="s">
        <v>3</v>
      </c>
      <c r="G7" s="55" t="s">
        <v>3</v>
      </c>
      <c r="H7" s="50">
        <v>0</v>
      </c>
      <c r="I7" s="71" t="str">
        <f t="shared" si="0"/>
        <v>－</v>
      </c>
      <c r="J7" s="71" t="str">
        <f t="shared" si="1"/>
        <v>－</v>
      </c>
      <c r="K7" s="71" t="str">
        <f t="shared" si="2"/>
        <v>－</v>
      </c>
      <c r="L7" s="54" t="s">
        <v>3</v>
      </c>
      <c r="M7" s="55" t="s">
        <v>3</v>
      </c>
      <c r="N7" s="50">
        <v>0</v>
      </c>
      <c r="O7" s="71" t="str">
        <f t="shared" si="3"/>
        <v>－</v>
      </c>
      <c r="P7" s="71" t="str">
        <f t="shared" si="4"/>
        <v>－</v>
      </c>
      <c r="Q7" s="71" t="str">
        <f t="shared" si="5"/>
        <v>－</v>
      </c>
      <c r="R7" s="54" t="s">
        <v>3</v>
      </c>
      <c r="S7" s="55" t="s">
        <v>3</v>
      </c>
      <c r="T7" s="50">
        <v>0</v>
      </c>
      <c r="U7" s="71" t="str">
        <f t="shared" si="6"/>
        <v>－</v>
      </c>
      <c r="V7" s="71" t="str">
        <f t="shared" si="7"/>
        <v>－</v>
      </c>
      <c r="W7" s="71" t="str">
        <f t="shared" si="8"/>
        <v>－</v>
      </c>
      <c r="X7" s="54" t="s">
        <v>3</v>
      </c>
      <c r="Y7" s="55" t="s">
        <v>3</v>
      </c>
      <c r="Z7" s="50">
        <v>0</v>
      </c>
      <c r="AA7" s="71" t="str">
        <f t="shared" si="9"/>
        <v>－</v>
      </c>
      <c r="AB7" s="71" t="str">
        <f t="shared" si="10"/>
        <v>－</v>
      </c>
      <c r="AC7" s="71" t="str">
        <f t="shared" si="11"/>
        <v>－</v>
      </c>
      <c r="AD7" s="118" t="s">
        <v>27</v>
      </c>
      <c r="AE7" s="119"/>
      <c r="AF7" s="56"/>
      <c r="AG7" s="29"/>
      <c r="AH7" s="125"/>
      <c r="AI7" s="5"/>
    </row>
    <row r="8" spans="1:35" s="7" customFormat="1" ht="21.75" customHeight="1">
      <c r="A8" s="128"/>
      <c r="B8" s="29" t="s">
        <v>30</v>
      </c>
      <c r="C8" s="57"/>
      <c r="D8" s="118" t="s">
        <v>28</v>
      </c>
      <c r="E8" s="119"/>
      <c r="F8" s="54" t="s">
        <v>3</v>
      </c>
      <c r="G8" s="55" t="s">
        <v>3</v>
      </c>
      <c r="H8" s="50">
        <v>0</v>
      </c>
      <c r="I8" s="71" t="str">
        <f t="shared" si="0"/>
        <v>－</v>
      </c>
      <c r="J8" s="71" t="str">
        <f t="shared" si="1"/>
        <v>－</v>
      </c>
      <c r="K8" s="71" t="str">
        <f t="shared" si="2"/>
        <v>－</v>
      </c>
      <c r="L8" s="54" t="s">
        <v>3</v>
      </c>
      <c r="M8" s="55" t="s">
        <v>3</v>
      </c>
      <c r="N8" s="50">
        <v>0</v>
      </c>
      <c r="O8" s="71" t="str">
        <f t="shared" si="3"/>
        <v>－</v>
      </c>
      <c r="P8" s="71" t="str">
        <f t="shared" si="4"/>
        <v>－</v>
      </c>
      <c r="Q8" s="71" t="str">
        <f t="shared" si="5"/>
        <v>－</v>
      </c>
      <c r="R8" s="54" t="s">
        <v>3</v>
      </c>
      <c r="S8" s="55" t="s">
        <v>3</v>
      </c>
      <c r="T8" s="50">
        <v>0</v>
      </c>
      <c r="U8" s="71" t="str">
        <f t="shared" si="6"/>
        <v>－</v>
      </c>
      <c r="V8" s="71" t="str">
        <f t="shared" si="7"/>
        <v>－</v>
      </c>
      <c r="W8" s="71" t="str">
        <f t="shared" si="8"/>
        <v>－</v>
      </c>
      <c r="X8" s="54" t="s">
        <v>3</v>
      </c>
      <c r="Y8" s="55" t="s">
        <v>3</v>
      </c>
      <c r="Z8" s="50">
        <v>0</v>
      </c>
      <c r="AA8" s="71" t="str">
        <f t="shared" si="9"/>
        <v>－</v>
      </c>
      <c r="AB8" s="71" t="str">
        <f t="shared" si="10"/>
        <v>－</v>
      </c>
      <c r="AC8" s="71" t="str">
        <f t="shared" si="11"/>
        <v>－</v>
      </c>
      <c r="AD8" s="118" t="s">
        <v>28</v>
      </c>
      <c r="AE8" s="119"/>
      <c r="AF8" s="90"/>
      <c r="AG8" s="29" t="s">
        <v>30</v>
      </c>
      <c r="AH8" s="125"/>
      <c r="AI8" s="5"/>
    </row>
    <row r="9" spans="1:35" s="7" customFormat="1" ht="21.75" customHeight="1">
      <c r="A9" s="128"/>
      <c r="B9" s="29"/>
      <c r="C9" s="41"/>
      <c r="D9" s="43" t="s">
        <v>35</v>
      </c>
      <c r="E9" s="44"/>
      <c r="F9" s="52">
        <v>1276308582</v>
      </c>
      <c r="G9" s="50">
        <v>1273260499</v>
      </c>
      <c r="H9" s="50">
        <v>59187</v>
      </c>
      <c r="I9" s="71">
        <f t="shared" si="0"/>
        <v>99.8</v>
      </c>
      <c r="J9" s="71">
        <f t="shared" si="1"/>
        <v>99.7</v>
      </c>
      <c r="K9" s="51">
        <f t="shared" si="2"/>
        <v>99.8</v>
      </c>
      <c r="L9" s="52">
        <v>2150227643</v>
      </c>
      <c r="M9" s="50">
        <v>2144337488</v>
      </c>
      <c r="N9" s="50">
        <v>253461</v>
      </c>
      <c r="O9" s="71">
        <f t="shared" si="3"/>
        <v>99.7</v>
      </c>
      <c r="P9" s="71">
        <f t="shared" si="4"/>
        <v>99.7</v>
      </c>
      <c r="Q9" s="51">
        <f t="shared" si="5"/>
        <v>99.7</v>
      </c>
      <c r="R9" s="52">
        <v>1567688632</v>
      </c>
      <c r="S9" s="50">
        <v>1560069133</v>
      </c>
      <c r="T9" s="50">
        <v>60032</v>
      </c>
      <c r="U9" s="71">
        <f t="shared" si="6"/>
        <v>99.5</v>
      </c>
      <c r="V9" s="71">
        <f t="shared" si="7"/>
        <v>99.5</v>
      </c>
      <c r="W9" s="51">
        <f t="shared" si="8"/>
        <v>99.5</v>
      </c>
      <c r="X9" s="52">
        <v>1041887802</v>
      </c>
      <c r="Y9" s="50">
        <v>1040680293</v>
      </c>
      <c r="Z9" s="50">
        <v>94102</v>
      </c>
      <c r="AA9" s="71">
        <f t="shared" si="9"/>
        <v>99.9</v>
      </c>
      <c r="AB9" s="71">
        <f t="shared" si="10"/>
        <v>99.8</v>
      </c>
      <c r="AC9" s="51">
        <f t="shared" si="11"/>
        <v>99.9</v>
      </c>
      <c r="AD9" s="49"/>
      <c r="AE9" s="43" t="s">
        <v>35</v>
      </c>
      <c r="AF9" s="44"/>
      <c r="AG9" s="29"/>
      <c r="AH9" s="125"/>
      <c r="AI9" s="5"/>
    </row>
    <row r="10" spans="1:35" s="7" customFormat="1" ht="21.75" customHeight="1">
      <c r="A10" s="128"/>
      <c r="B10" s="29" t="s">
        <v>4</v>
      </c>
      <c r="C10" s="84"/>
      <c r="D10" s="43" t="s">
        <v>36</v>
      </c>
      <c r="E10" s="44"/>
      <c r="F10" s="54" t="s">
        <v>71</v>
      </c>
      <c r="G10" s="55" t="s">
        <v>71</v>
      </c>
      <c r="H10" s="50">
        <v>0</v>
      </c>
      <c r="I10" s="71" t="str">
        <f t="shared" si="0"/>
        <v>－</v>
      </c>
      <c r="J10" s="71" t="str">
        <f t="shared" si="1"/>
        <v>－</v>
      </c>
      <c r="K10" s="71" t="str">
        <f t="shared" si="2"/>
        <v>－</v>
      </c>
      <c r="L10" s="54" t="s">
        <v>71</v>
      </c>
      <c r="M10" s="55" t="s">
        <v>71</v>
      </c>
      <c r="N10" s="50">
        <v>0</v>
      </c>
      <c r="O10" s="71" t="str">
        <f t="shared" si="3"/>
        <v>－</v>
      </c>
      <c r="P10" s="71" t="str">
        <f t="shared" si="4"/>
        <v>－</v>
      </c>
      <c r="Q10" s="71" t="str">
        <f t="shared" si="5"/>
        <v>－</v>
      </c>
      <c r="R10" s="54" t="s">
        <v>71</v>
      </c>
      <c r="S10" s="55" t="s">
        <v>71</v>
      </c>
      <c r="T10" s="50">
        <v>0</v>
      </c>
      <c r="U10" s="71" t="str">
        <f t="shared" si="6"/>
        <v>－</v>
      </c>
      <c r="V10" s="71" t="str">
        <f t="shared" si="7"/>
        <v>－</v>
      </c>
      <c r="W10" s="71" t="str">
        <f t="shared" si="8"/>
        <v>－</v>
      </c>
      <c r="X10" s="54" t="s">
        <v>71</v>
      </c>
      <c r="Y10" s="55" t="s">
        <v>71</v>
      </c>
      <c r="Z10" s="50">
        <v>0</v>
      </c>
      <c r="AA10" s="71" t="str">
        <f t="shared" si="9"/>
        <v>－</v>
      </c>
      <c r="AB10" s="71" t="str">
        <f t="shared" si="10"/>
        <v>－</v>
      </c>
      <c r="AC10" s="71" t="str">
        <f t="shared" si="11"/>
        <v>－</v>
      </c>
      <c r="AD10" s="49"/>
      <c r="AE10" s="43" t="s">
        <v>36</v>
      </c>
      <c r="AF10" s="64"/>
      <c r="AG10" s="29" t="s">
        <v>4</v>
      </c>
      <c r="AH10" s="125"/>
      <c r="AI10" s="5"/>
    </row>
    <row r="11" spans="1:35" s="7" customFormat="1" ht="21.75" customHeight="1">
      <c r="A11" s="128"/>
      <c r="B11" s="29"/>
      <c r="C11" s="41"/>
      <c r="D11" s="40" t="s">
        <v>5</v>
      </c>
      <c r="E11" s="28"/>
      <c r="F11" s="52">
        <f>IF(F5+F9+F10=0,"－",F5+F9+F10)</f>
        <v>21147995355</v>
      </c>
      <c r="G11" s="52">
        <f>IF(F11=0,"－",G5+G9+G10)</f>
        <v>20770064743</v>
      </c>
      <c r="H11" s="52">
        <f>H5+H9+H10</f>
        <v>59187</v>
      </c>
      <c r="I11" s="71">
        <f t="shared" si="0"/>
        <v>98.2</v>
      </c>
      <c r="J11" s="71">
        <f t="shared" si="1"/>
        <v>98.2</v>
      </c>
      <c r="K11" s="51">
        <f t="shared" si="2"/>
        <v>98.2</v>
      </c>
      <c r="L11" s="52">
        <f>IF(L5+L9+L10=0,"－",L5+L9+L10)</f>
        <v>31653051080</v>
      </c>
      <c r="M11" s="52">
        <f>IF(L11=0,"－",M5+M9+M10)</f>
        <v>30962795352</v>
      </c>
      <c r="N11" s="52">
        <f>N5+N9+N10</f>
        <v>253461</v>
      </c>
      <c r="O11" s="71">
        <f t="shared" si="3"/>
        <v>97.8</v>
      </c>
      <c r="P11" s="71">
        <f t="shared" si="4"/>
        <v>97.8</v>
      </c>
      <c r="Q11" s="51">
        <f t="shared" si="5"/>
        <v>97.8</v>
      </c>
      <c r="R11" s="52">
        <f>IF(R5+R9+R10=0,"－",R5+R9+R10)</f>
        <v>21930389113</v>
      </c>
      <c r="S11" s="52">
        <f>IF(R11=0,"－",S5+S9+S10)</f>
        <v>21394746891</v>
      </c>
      <c r="T11" s="52">
        <f>T5+T9+T10</f>
        <v>60032</v>
      </c>
      <c r="U11" s="71">
        <f t="shared" si="6"/>
        <v>97.6</v>
      </c>
      <c r="V11" s="71">
        <f t="shared" si="7"/>
        <v>97.5</v>
      </c>
      <c r="W11" s="51">
        <f t="shared" si="8"/>
        <v>97.6</v>
      </c>
      <c r="X11" s="52">
        <f>IF(X5+X9+X10=0,"－",X5+X9+X10)</f>
        <v>12906698483</v>
      </c>
      <c r="Y11" s="52">
        <f>IF(X11=0,"－",Y5+Y9+Y10)</f>
        <v>12671469978</v>
      </c>
      <c r="Z11" s="52">
        <f>Z5+Z9+Z10</f>
        <v>94102</v>
      </c>
      <c r="AA11" s="71">
        <f t="shared" si="9"/>
        <v>98.2</v>
      </c>
      <c r="AB11" s="71">
        <f t="shared" si="10"/>
        <v>98.1</v>
      </c>
      <c r="AC11" s="51">
        <f t="shared" si="11"/>
        <v>98.2</v>
      </c>
      <c r="AD11" s="59"/>
      <c r="AE11" s="40" t="s">
        <v>5</v>
      </c>
      <c r="AF11" s="74"/>
      <c r="AG11" s="29"/>
      <c r="AH11" s="125"/>
      <c r="AI11" s="5"/>
    </row>
    <row r="12" spans="1:35" s="7" customFormat="1" ht="21.75" customHeight="1">
      <c r="A12" s="128"/>
      <c r="B12" s="28" t="s">
        <v>6</v>
      </c>
      <c r="C12" s="40"/>
      <c r="D12" s="43" t="s">
        <v>34</v>
      </c>
      <c r="E12" s="44"/>
      <c r="F12" s="52">
        <v>1129021895</v>
      </c>
      <c r="G12" s="50">
        <v>1125065645</v>
      </c>
      <c r="H12" s="50">
        <v>5295</v>
      </c>
      <c r="I12" s="71">
        <f t="shared" si="0"/>
        <v>99.6</v>
      </c>
      <c r="J12" s="71">
        <f t="shared" si="1"/>
        <v>99.6</v>
      </c>
      <c r="K12" s="51">
        <f t="shared" si="2"/>
        <v>99.6</v>
      </c>
      <c r="L12" s="52">
        <v>1115474700</v>
      </c>
      <c r="M12" s="50">
        <v>1105092912</v>
      </c>
      <c r="N12" s="50">
        <v>7000</v>
      </c>
      <c r="O12" s="71">
        <f t="shared" si="3"/>
        <v>99.1</v>
      </c>
      <c r="P12" s="71">
        <f t="shared" si="4"/>
        <v>99</v>
      </c>
      <c r="Q12" s="51">
        <f t="shared" si="5"/>
        <v>99.1</v>
      </c>
      <c r="R12" s="52">
        <v>819732400</v>
      </c>
      <c r="S12" s="50">
        <v>814857900</v>
      </c>
      <c r="T12" s="50">
        <v>100</v>
      </c>
      <c r="U12" s="71">
        <f t="shared" si="6"/>
        <v>99.4</v>
      </c>
      <c r="V12" s="71">
        <f t="shared" si="7"/>
        <v>99.4</v>
      </c>
      <c r="W12" s="51">
        <f t="shared" si="8"/>
        <v>99.4</v>
      </c>
      <c r="X12" s="52">
        <v>376982200</v>
      </c>
      <c r="Y12" s="50">
        <v>372931176</v>
      </c>
      <c r="Z12" s="50">
        <v>0</v>
      </c>
      <c r="AA12" s="71">
        <f t="shared" si="9"/>
        <v>98.9</v>
      </c>
      <c r="AB12" s="71">
        <f t="shared" si="10"/>
        <v>98.9</v>
      </c>
      <c r="AC12" s="51">
        <f t="shared" si="11"/>
        <v>98.9</v>
      </c>
      <c r="AD12" s="49"/>
      <c r="AE12" s="43" t="s">
        <v>34</v>
      </c>
      <c r="AF12" s="44"/>
      <c r="AG12" s="28" t="s">
        <v>6</v>
      </c>
      <c r="AH12" s="125"/>
      <c r="AI12" s="5"/>
    </row>
    <row r="13" spans="1:35" s="7" customFormat="1" ht="21.75" customHeight="1">
      <c r="A13" s="128"/>
      <c r="B13" s="29" t="s">
        <v>7</v>
      </c>
      <c r="C13" s="84"/>
      <c r="D13" s="43" t="s">
        <v>35</v>
      </c>
      <c r="E13" s="44"/>
      <c r="F13" s="52">
        <v>4955466365</v>
      </c>
      <c r="G13" s="50">
        <v>4945761893</v>
      </c>
      <c r="H13" s="50">
        <v>58865</v>
      </c>
      <c r="I13" s="71">
        <f t="shared" si="0"/>
        <v>99.8</v>
      </c>
      <c r="J13" s="71">
        <f t="shared" si="1"/>
        <v>99.8</v>
      </c>
      <c r="K13" s="51">
        <f t="shared" si="2"/>
        <v>99.8</v>
      </c>
      <c r="L13" s="52">
        <v>6891377000</v>
      </c>
      <c r="M13" s="50">
        <v>6884985039</v>
      </c>
      <c r="N13" s="50">
        <v>608100</v>
      </c>
      <c r="O13" s="71">
        <f t="shared" si="3"/>
        <v>99.9</v>
      </c>
      <c r="P13" s="71">
        <f t="shared" si="4"/>
        <v>99.9</v>
      </c>
      <c r="Q13" s="51">
        <f t="shared" si="5"/>
        <v>99.9</v>
      </c>
      <c r="R13" s="52">
        <v>4823343600</v>
      </c>
      <c r="S13" s="50">
        <v>4796209314</v>
      </c>
      <c r="T13" s="50">
        <v>0</v>
      </c>
      <c r="U13" s="71">
        <f t="shared" si="6"/>
        <v>99.4</v>
      </c>
      <c r="V13" s="71">
        <f t="shared" si="7"/>
        <v>99.4</v>
      </c>
      <c r="W13" s="51">
        <f t="shared" si="8"/>
        <v>99.4</v>
      </c>
      <c r="X13" s="52">
        <v>2869831803</v>
      </c>
      <c r="Y13" s="50">
        <v>2869652963</v>
      </c>
      <c r="Z13" s="50">
        <v>118603</v>
      </c>
      <c r="AA13" s="71">
        <f t="shared" si="9"/>
        <v>100</v>
      </c>
      <c r="AB13" s="71">
        <f t="shared" si="10"/>
        <v>99.9</v>
      </c>
      <c r="AC13" s="51">
        <f t="shared" si="11"/>
        <v>99.9</v>
      </c>
      <c r="AD13" s="49"/>
      <c r="AE13" s="43" t="s">
        <v>35</v>
      </c>
      <c r="AF13" s="64"/>
      <c r="AG13" s="29" t="s">
        <v>7</v>
      </c>
      <c r="AH13" s="125"/>
      <c r="AI13" s="5"/>
    </row>
    <row r="14" spans="1:35" s="7" customFormat="1" ht="21.75" customHeight="1">
      <c r="A14" s="128"/>
      <c r="B14" s="29" t="s">
        <v>4</v>
      </c>
      <c r="C14" s="41"/>
      <c r="D14" s="40" t="s">
        <v>5</v>
      </c>
      <c r="E14" s="28"/>
      <c r="F14" s="52">
        <f>IF(SUM(F12:F13)=0,"－",SUM(F12:F13))</f>
        <v>6084488260</v>
      </c>
      <c r="G14" s="52">
        <f>IF(F14=0,"－",SUM(G12:G13))</f>
        <v>6070827538</v>
      </c>
      <c r="H14" s="52">
        <f>SUM(H12:H13)</f>
        <v>64160</v>
      </c>
      <c r="I14" s="71">
        <f t="shared" si="0"/>
        <v>99.8</v>
      </c>
      <c r="J14" s="71">
        <f t="shared" si="1"/>
        <v>99.7</v>
      </c>
      <c r="K14" s="51">
        <f t="shared" si="2"/>
        <v>99.8</v>
      </c>
      <c r="L14" s="52">
        <f>IF(SUM(L12:L13)=0,"－",SUM(L12:L13))</f>
        <v>8006851700</v>
      </c>
      <c r="M14" s="52">
        <f>IF(L14=0,"－",SUM(M12:M13))</f>
        <v>7990077951</v>
      </c>
      <c r="N14" s="52">
        <f>SUM(N12:N13)</f>
        <v>615100</v>
      </c>
      <c r="O14" s="71">
        <f t="shared" si="3"/>
        <v>99.8</v>
      </c>
      <c r="P14" s="71">
        <f t="shared" si="4"/>
        <v>99.7</v>
      </c>
      <c r="Q14" s="51">
        <f t="shared" si="5"/>
        <v>99.8</v>
      </c>
      <c r="R14" s="52">
        <f>IF(SUM(R12:R13)=0,"－",SUM(R12:R13))</f>
        <v>5643076000</v>
      </c>
      <c r="S14" s="52">
        <f>IF(R14=0,"－",SUM(S12:S13))</f>
        <v>5611067214</v>
      </c>
      <c r="T14" s="52">
        <f>SUM(T12:T13)</f>
        <v>100</v>
      </c>
      <c r="U14" s="71">
        <f t="shared" si="6"/>
        <v>99.4</v>
      </c>
      <c r="V14" s="71">
        <f t="shared" si="7"/>
        <v>99.4</v>
      </c>
      <c r="W14" s="51">
        <f t="shared" si="8"/>
        <v>99.4</v>
      </c>
      <c r="X14" s="52">
        <f>IF(SUM(X12:X13)=0,"－",SUM(X12:X13))</f>
        <v>3246814003</v>
      </c>
      <c r="Y14" s="52">
        <f>IF(X14=0,"－",SUM(Y12:Y13))</f>
        <v>3242584139</v>
      </c>
      <c r="Z14" s="52">
        <f>SUM(Z12:Z13)</f>
        <v>118603</v>
      </c>
      <c r="AA14" s="71">
        <f t="shared" si="9"/>
        <v>99.9</v>
      </c>
      <c r="AB14" s="71">
        <f t="shared" si="10"/>
        <v>99.8</v>
      </c>
      <c r="AC14" s="51">
        <f t="shared" si="11"/>
        <v>99.9</v>
      </c>
      <c r="AD14" s="59"/>
      <c r="AE14" s="40" t="s">
        <v>5</v>
      </c>
      <c r="AF14" s="74"/>
      <c r="AG14" s="29" t="s">
        <v>4</v>
      </c>
      <c r="AH14" s="125"/>
      <c r="AI14" s="5"/>
    </row>
    <row r="15" spans="1:35" s="7" customFormat="1" ht="21.75" customHeight="1">
      <c r="A15" s="128"/>
      <c r="B15" s="61"/>
      <c r="C15" s="120" t="s">
        <v>8</v>
      </c>
      <c r="D15" s="120"/>
      <c r="E15" s="44"/>
      <c r="F15" s="54" t="s">
        <v>3</v>
      </c>
      <c r="G15" s="55" t="s">
        <v>3</v>
      </c>
      <c r="H15" s="50">
        <v>0</v>
      </c>
      <c r="I15" s="71" t="str">
        <f t="shared" si="0"/>
        <v>－</v>
      </c>
      <c r="J15" s="71" t="str">
        <f t="shared" si="1"/>
        <v>－</v>
      </c>
      <c r="K15" s="71" t="str">
        <f t="shared" si="2"/>
        <v>－</v>
      </c>
      <c r="L15" s="54" t="s">
        <v>3</v>
      </c>
      <c r="M15" s="55" t="s">
        <v>3</v>
      </c>
      <c r="N15" s="50">
        <v>0</v>
      </c>
      <c r="O15" s="71" t="str">
        <f t="shared" si="3"/>
        <v>－</v>
      </c>
      <c r="P15" s="71" t="str">
        <f t="shared" si="4"/>
        <v>－</v>
      </c>
      <c r="Q15" s="71" t="str">
        <f t="shared" si="5"/>
        <v>－</v>
      </c>
      <c r="R15" s="54" t="s">
        <v>3</v>
      </c>
      <c r="S15" s="55" t="s">
        <v>3</v>
      </c>
      <c r="T15" s="50">
        <v>0</v>
      </c>
      <c r="U15" s="71" t="str">
        <f t="shared" si="6"/>
        <v>－</v>
      </c>
      <c r="V15" s="71" t="str">
        <f t="shared" si="7"/>
        <v>－</v>
      </c>
      <c r="W15" s="71" t="str">
        <f t="shared" si="8"/>
        <v>－</v>
      </c>
      <c r="X15" s="54" t="s">
        <v>3</v>
      </c>
      <c r="Y15" s="55" t="s">
        <v>3</v>
      </c>
      <c r="Z15" s="50">
        <v>0</v>
      </c>
      <c r="AA15" s="71" t="str">
        <f t="shared" si="9"/>
        <v>－</v>
      </c>
      <c r="AB15" s="71" t="str">
        <f t="shared" si="10"/>
        <v>－</v>
      </c>
      <c r="AC15" s="71" t="str">
        <f t="shared" si="11"/>
        <v>－</v>
      </c>
      <c r="AD15" s="49"/>
      <c r="AE15" s="120" t="s">
        <v>8</v>
      </c>
      <c r="AF15" s="120"/>
      <c r="AG15" s="62"/>
      <c r="AH15" s="125"/>
      <c r="AI15" s="5"/>
    </row>
    <row r="16" spans="1:35" s="7" customFormat="1" ht="21.75" customHeight="1">
      <c r="A16" s="128"/>
      <c r="B16" s="61"/>
      <c r="C16" s="120" t="s">
        <v>9</v>
      </c>
      <c r="D16" s="120"/>
      <c r="E16" s="44"/>
      <c r="F16" s="52">
        <v>1058530200</v>
      </c>
      <c r="G16" s="50">
        <v>1022592217</v>
      </c>
      <c r="H16" s="50">
        <v>718800</v>
      </c>
      <c r="I16" s="71">
        <f t="shared" si="0"/>
        <v>96.6</v>
      </c>
      <c r="J16" s="71">
        <f t="shared" si="1"/>
        <v>96.6</v>
      </c>
      <c r="K16" s="51">
        <f t="shared" si="2"/>
        <v>96.6</v>
      </c>
      <c r="L16" s="52">
        <v>1849328600</v>
      </c>
      <c r="M16" s="50">
        <v>1804729724</v>
      </c>
      <c r="N16" s="50">
        <v>3542000</v>
      </c>
      <c r="O16" s="71">
        <f t="shared" si="3"/>
        <v>97.6</v>
      </c>
      <c r="P16" s="71">
        <f t="shared" si="4"/>
        <v>97.5</v>
      </c>
      <c r="Q16" s="51">
        <f t="shared" si="5"/>
        <v>97.6</v>
      </c>
      <c r="R16" s="52">
        <v>1069402400</v>
      </c>
      <c r="S16" s="50">
        <v>1009283200</v>
      </c>
      <c r="T16" s="50">
        <v>2328300</v>
      </c>
      <c r="U16" s="71">
        <f t="shared" si="6"/>
        <v>94.4</v>
      </c>
      <c r="V16" s="71">
        <f t="shared" si="7"/>
        <v>94.3</v>
      </c>
      <c r="W16" s="51">
        <f t="shared" si="8"/>
        <v>94.4</v>
      </c>
      <c r="X16" s="52">
        <v>767819600</v>
      </c>
      <c r="Y16" s="50">
        <v>761767846</v>
      </c>
      <c r="Z16" s="50">
        <v>1458000</v>
      </c>
      <c r="AA16" s="71">
        <f t="shared" si="9"/>
        <v>99.2</v>
      </c>
      <c r="AB16" s="71">
        <f t="shared" si="10"/>
        <v>99.2</v>
      </c>
      <c r="AC16" s="51">
        <f t="shared" si="11"/>
        <v>99.2</v>
      </c>
      <c r="AD16" s="49"/>
      <c r="AE16" s="120" t="s">
        <v>9</v>
      </c>
      <c r="AF16" s="120"/>
      <c r="AG16" s="62"/>
      <c r="AH16" s="125"/>
      <c r="AI16" s="5"/>
    </row>
    <row r="17" spans="1:35" s="7" customFormat="1" ht="21.75" customHeight="1">
      <c r="A17" s="128"/>
      <c r="B17" s="61"/>
      <c r="C17" s="120" t="s">
        <v>10</v>
      </c>
      <c r="D17" s="120"/>
      <c r="E17" s="44"/>
      <c r="F17" s="54" t="s">
        <v>3</v>
      </c>
      <c r="G17" s="55" t="s">
        <v>3</v>
      </c>
      <c r="H17" s="50">
        <v>0</v>
      </c>
      <c r="I17" s="71" t="str">
        <f t="shared" si="0"/>
        <v>－</v>
      </c>
      <c r="J17" s="71" t="str">
        <f t="shared" si="1"/>
        <v>－</v>
      </c>
      <c r="K17" s="71" t="str">
        <f t="shared" si="2"/>
        <v>－</v>
      </c>
      <c r="L17" s="54" t="s">
        <v>3</v>
      </c>
      <c r="M17" s="55" t="s">
        <v>3</v>
      </c>
      <c r="N17" s="50">
        <v>0</v>
      </c>
      <c r="O17" s="71" t="str">
        <f t="shared" si="3"/>
        <v>－</v>
      </c>
      <c r="P17" s="71" t="str">
        <f t="shared" si="4"/>
        <v>－</v>
      </c>
      <c r="Q17" s="71" t="str">
        <f t="shared" si="5"/>
        <v>－</v>
      </c>
      <c r="R17" s="54" t="s">
        <v>3</v>
      </c>
      <c r="S17" s="55" t="s">
        <v>3</v>
      </c>
      <c r="T17" s="50">
        <v>0</v>
      </c>
      <c r="U17" s="71" t="str">
        <f t="shared" si="6"/>
        <v>－</v>
      </c>
      <c r="V17" s="71" t="str">
        <f t="shared" si="7"/>
        <v>－</v>
      </c>
      <c r="W17" s="71" t="str">
        <f t="shared" si="8"/>
        <v>－</v>
      </c>
      <c r="X17" s="54" t="s">
        <v>3</v>
      </c>
      <c r="Y17" s="55" t="s">
        <v>3</v>
      </c>
      <c r="Z17" s="50">
        <v>0</v>
      </c>
      <c r="AA17" s="71" t="str">
        <f t="shared" si="9"/>
        <v>－</v>
      </c>
      <c r="AB17" s="71" t="str">
        <f t="shared" si="10"/>
        <v>－</v>
      </c>
      <c r="AC17" s="71" t="str">
        <f t="shared" si="11"/>
        <v>－</v>
      </c>
      <c r="AD17" s="49"/>
      <c r="AE17" s="120" t="s">
        <v>10</v>
      </c>
      <c r="AF17" s="120"/>
      <c r="AG17" s="62"/>
      <c r="AH17" s="125"/>
      <c r="AI17" s="5"/>
    </row>
    <row r="18" spans="1:35" s="7" customFormat="1" ht="21.75" customHeight="1">
      <c r="A18" s="128"/>
      <c r="B18" s="61"/>
      <c r="C18" s="120" t="s">
        <v>39</v>
      </c>
      <c r="D18" s="120"/>
      <c r="E18" s="44"/>
      <c r="F18" s="54" t="s">
        <v>71</v>
      </c>
      <c r="G18" s="55" t="s">
        <v>71</v>
      </c>
      <c r="H18" s="50">
        <v>0</v>
      </c>
      <c r="I18" s="71" t="str">
        <f t="shared" si="0"/>
        <v>－</v>
      </c>
      <c r="J18" s="71" t="str">
        <f t="shared" si="1"/>
        <v>－</v>
      </c>
      <c r="K18" s="71" t="str">
        <f t="shared" si="2"/>
        <v>－</v>
      </c>
      <c r="L18" s="52">
        <v>1382560250</v>
      </c>
      <c r="M18" s="50">
        <v>1382560250</v>
      </c>
      <c r="N18" s="50">
        <v>0</v>
      </c>
      <c r="O18" s="71">
        <f t="shared" si="3"/>
        <v>100</v>
      </c>
      <c r="P18" s="71">
        <f t="shared" si="4"/>
        <v>100</v>
      </c>
      <c r="Q18" s="51">
        <f t="shared" si="5"/>
        <v>100</v>
      </c>
      <c r="R18" s="54" t="s">
        <v>71</v>
      </c>
      <c r="S18" s="55" t="s">
        <v>71</v>
      </c>
      <c r="T18" s="50">
        <v>0</v>
      </c>
      <c r="U18" s="71" t="str">
        <f t="shared" si="6"/>
        <v>－</v>
      </c>
      <c r="V18" s="71" t="str">
        <f t="shared" si="7"/>
        <v>－</v>
      </c>
      <c r="W18" s="71" t="str">
        <f t="shared" si="8"/>
        <v>－</v>
      </c>
      <c r="X18" s="54" t="s">
        <v>71</v>
      </c>
      <c r="Y18" s="55" t="s">
        <v>71</v>
      </c>
      <c r="Z18" s="50">
        <v>0</v>
      </c>
      <c r="AA18" s="71" t="str">
        <f t="shared" si="9"/>
        <v>－</v>
      </c>
      <c r="AB18" s="71" t="str">
        <f t="shared" si="10"/>
        <v>－</v>
      </c>
      <c r="AC18" s="71" t="str">
        <f t="shared" si="11"/>
        <v>－</v>
      </c>
      <c r="AD18" s="49"/>
      <c r="AE18" s="120" t="s">
        <v>39</v>
      </c>
      <c r="AF18" s="120"/>
      <c r="AG18" s="62"/>
      <c r="AH18" s="125"/>
      <c r="AI18" s="5"/>
    </row>
    <row r="19" spans="1:35" s="7" customFormat="1" ht="21.75" customHeight="1">
      <c r="A19" s="128"/>
      <c r="B19" s="61"/>
      <c r="C19" s="120" t="s">
        <v>14</v>
      </c>
      <c r="D19" s="120"/>
      <c r="E19" s="44"/>
      <c r="F19" s="54" t="s">
        <v>3</v>
      </c>
      <c r="G19" s="55" t="s">
        <v>3</v>
      </c>
      <c r="H19" s="50">
        <v>0</v>
      </c>
      <c r="I19" s="71" t="str">
        <f t="shared" si="0"/>
        <v>－</v>
      </c>
      <c r="J19" s="71" t="str">
        <f t="shared" si="1"/>
        <v>－</v>
      </c>
      <c r="K19" s="71" t="str">
        <f t="shared" si="2"/>
        <v>－</v>
      </c>
      <c r="L19" s="54" t="s">
        <v>3</v>
      </c>
      <c r="M19" s="55" t="s">
        <v>3</v>
      </c>
      <c r="N19" s="50">
        <v>0</v>
      </c>
      <c r="O19" s="71" t="str">
        <f t="shared" si="3"/>
        <v>－</v>
      </c>
      <c r="P19" s="71" t="str">
        <f t="shared" si="4"/>
        <v>－</v>
      </c>
      <c r="Q19" s="71" t="str">
        <f t="shared" si="5"/>
        <v>－</v>
      </c>
      <c r="R19" s="54" t="s">
        <v>3</v>
      </c>
      <c r="S19" s="55" t="s">
        <v>3</v>
      </c>
      <c r="T19" s="50">
        <v>0</v>
      </c>
      <c r="U19" s="71" t="str">
        <f t="shared" si="6"/>
        <v>－</v>
      </c>
      <c r="V19" s="71" t="str">
        <f t="shared" si="7"/>
        <v>－</v>
      </c>
      <c r="W19" s="71" t="str">
        <f t="shared" si="8"/>
        <v>－</v>
      </c>
      <c r="X19" s="54" t="s">
        <v>3</v>
      </c>
      <c r="Y19" s="55" t="s">
        <v>3</v>
      </c>
      <c r="Z19" s="50">
        <v>0</v>
      </c>
      <c r="AA19" s="71" t="str">
        <f t="shared" si="9"/>
        <v>－</v>
      </c>
      <c r="AB19" s="71" t="str">
        <f t="shared" si="10"/>
        <v>－</v>
      </c>
      <c r="AC19" s="71" t="str">
        <f t="shared" si="11"/>
        <v>－</v>
      </c>
      <c r="AD19" s="49"/>
      <c r="AE19" s="120" t="s">
        <v>14</v>
      </c>
      <c r="AF19" s="120"/>
      <c r="AG19" s="62"/>
      <c r="AH19" s="125"/>
      <c r="AI19" s="5"/>
    </row>
    <row r="20" spans="1:35" s="7" customFormat="1" ht="21.75" customHeight="1">
      <c r="A20" s="128"/>
      <c r="B20" s="61"/>
      <c r="C20" s="120" t="s">
        <v>15</v>
      </c>
      <c r="D20" s="120"/>
      <c r="E20" s="44"/>
      <c r="F20" s="54" t="s">
        <v>3</v>
      </c>
      <c r="G20" s="55" t="s">
        <v>3</v>
      </c>
      <c r="H20" s="50">
        <v>0</v>
      </c>
      <c r="I20" s="71" t="str">
        <f t="shared" si="0"/>
        <v>－</v>
      </c>
      <c r="J20" s="71" t="str">
        <f t="shared" si="1"/>
        <v>－</v>
      </c>
      <c r="K20" s="71" t="str">
        <f t="shared" si="2"/>
        <v>－</v>
      </c>
      <c r="L20" s="52">
        <v>3713591269</v>
      </c>
      <c r="M20" s="50">
        <v>3713591269</v>
      </c>
      <c r="N20" s="50">
        <v>0</v>
      </c>
      <c r="O20" s="71">
        <f t="shared" si="3"/>
        <v>100</v>
      </c>
      <c r="P20" s="71">
        <f t="shared" si="4"/>
        <v>100</v>
      </c>
      <c r="Q20" s="51">
        <f t="shared" si="5"/>
        <v>100</v>
      </c>
      <c r="R20" s="54" t="s">
        <v>3</v>
      </c>
      <c r="S20" s="55" t="s">
        <v>3</v>
      </c>
      <c r="T20" s="50">
        <v>0</v>
      </c>
      <c r="U20" s="71" t="str">
        <f t="shared" si="6"/>
        <v>－</v>
      </c>
      <c r="V20" s="71" t="str">
        <f t="shared" si="7"/>
        <v>－</v>
      </c>
      <c r="W20" s="71" t="str">
        <f t="shared" si="8"/>
        <v>－</v>
      </c>
      <c r="X20" s="54" t="s">
        <v>3</v>
      </c>
      <c r="Y20" s="55" t="s">
        <v>3</v>
      </c>
      <c r="Z20" s="50">
        <v>0</v>
      </c>
      <c r="AA20" s="71" t="str">
        <f t="shared" si="9"/>
        <v>－</v>
      </c>
      <c r="AB20" s="71" t="str">
        <f t="shared" si="10"/>
        <v>－</v>
      </c>
      <c r="AC20" s="71" t="str">
        <f t="shared" si="11"/>
        <v>－</v>
      </c>
      <c r="AD20" s="49"/>
      <c r="AE20" s="120" t="s">
        <v>15</v>
      </c>
      <c r="AF20" s="120"/>
      <c r="AG20" s="62"/>
      <c r="AH20" s="125"/>
      <c r="AI20" s="5"/>
    </row>
    <row r="21" spans="1:35" s="7" customFormat="1" ht="21.75" customHeight="1">
      <c r="A21" s="128"/>
      <c r="B21" s="61"/>
      <c r="C21" s="120" t="s">
        <v>12</v>
      </c>
      <c r="D21" s="120"/>
      <c r="E21" s="44"/>
      <c r="F21" s="54" t="s">
        <v>3</v>
      </c>
      <c r="G21" s="55" t="s">
        <v>3</v>
      </c>
      <c r="H21" s="50">
        <v>0</v>
      </c>
      <c r="I21" s="71" t="str">
        <f t="shared" si="0"/>
        <v>－</v>
      </c>
      <c r="J21" s="71" t="str">
        <f t="shared" si="1"/>
        <v>－</v>
      </c>
      <c r="K21" s="71" t="str">
        <f t="shared" si="2"/>
        <v>－</v>
      </c>
      <c r="L21" s="54" t="s">
        <v>3</v>
      </c>
      <c r="M21" s="55" t="s">
        <v>3</v>
      </c>
      <c r="N21" s="50">
        <v>0</v>
      </c>
      <c r="O21" s="71" t="str">
        <f t="shared" si="3"/>
        <v>－</v>
      </c>
      <c r="P21" s="71" t="str">
        <f t="shared" si="4"/>
        <v>－</v>
      </c>
      <c r="Q21" s="71" t="str">
        <f t="shared" si="5"/>
        <v>－</v>
      </c>
      <c r="R21" s="54" t="s">
        <v>3</v>
      </c>
      <c r="S21" s="55" t="s">
        <v>3</v>
      </c>
      <c r="T21" s="50">
        <v>0</v>
      </c>
      <c r="U21" s="71" t="str">
        <f t="shared" si="6"/>
        <v>－</v>
      </c>
      <c r="V21" s="71" t="str">
        <f t="shared" si="7"/>
        <v>－</v>
      </c>
      <c r="W21" s="71" t="str">
        <f t="shared" si="8"/>
        <v>－</v>
      </c>
      <c r="X21" s="54" t="s">
        <v>3</v>
      </c>
      <c r="Y21" s="55" t="s">
        <v>3</v>
      </c>
      <c r="Z21" s="50">
        <v>0</v>
      </c>
      <c r="AA21" s="71" t="str">
        <f t="shared" si="9"/>
        <v>－</v>
      </c>
      <c r="AB21" s="71" t="str">
        <f t="shared" si="10"/>
        <v>－</v>
      </c>
      <c r="AC21" s="71" t="str">
        <f t="shared" si="11"/>
        <v>－</v>
      </c>
      <c r="AD21" s="49"/>
      <c r="AE21" s="120" t="s">
        <v>12</v>
      </c>
      <c r="AF21" s="120"/>
      <c r="AG21" s="62"/>
      <c r="AH21" s="125"/>
      <c r="AI21" s="5"/>
    </row>
    <row r="22" spans="1:35" s="7" customFormat="1" ht="21.75" customHeight="1">
      <c r="A22" s="128"/>
      <c r="B22" s="61"/>
      <c r="C22" s="120" t="s">
        <v>13</v>
      </c>
      <c r="D22" s="120"/>
      <c r="E22" s="44"/>
      <c r="F22" s="54" t="s">
        <v>3</v>
      </c>
      <c r="G22" s="55" t="s">
        <v>3</v>
      </c>
      <c r="H22" s="50">
        <v>0</v>
      </c>
      <c r="I22" s="71" t="str">
        <f t="shared" si="0"/>
        <v>－</v>
      </c>
      <c r="J22" s="71" t="str">
        <f t="shared" si="1"/>
        <v>－</v>
      </c>
      <c r="K22" s="71" t="str">
        <f t="shared" si="2"/>
        <v>－</v>
      </c>
      <c r="L22" s="54" t="s">
        <v>3</v>
      </c>
      <c r="M22" s="55" t="s">
        <v>3</v>
      </c>
      <c r="N22" s="50">
        <v>0</v>
      </c>
      <c r="O22" s="71" t="str">
        <f t="shared" si="3"/>
        <v>－</v>
      </c>
      <c r="P22" s="71" t="str">
        <f t="shared" si="4"/>
        <v>－</v>
      </c>
      <c r="Q22" s="71" t="str">
        <f t="shared" si="5"/>
        <v>－</v>
      </c>
      <c r="R22" s="54" t="s">
        <v>3</v>
      </c>
      <c r="S22" s="55" t="s">
        <v>3</v>
      </c>
      <c r="T22" s="50">
        <v>0</v>
      </c>
      <c r="U22" s="71" t="str">
        <f t="shared" si="6"/>
        <v>－</v>
      </c>
      <c r="V22" s="71" t="str">
        <f t="shared" si="7"/>
        <v>－</v>
      </c>
      <c r="W22" s="71" t="str">
        <f t="shared" si="8"/>
        <v>－</v>
      </c>
      <c r="X22" s="54" t="s">
        <v>70</v>
      </c>
      <c r="Y22" s="55" t="s">
        <v>70</v>
      </c>
      <c r="Z22" s="50">
        <v>0</v>
      </c>
      <c r="AA22" s="71" t="str">
        <f t="shared" si="9"/>
        <v>－</v>
      </c>
      <c r="AB22" s="71" t="str">
        <f t="shared" si="10"/>
        <v>－</v>
      </c>
      <c r="AC22" s="71" t="str">
        <f t="shared" si="11"/>
        <v>－</v>
      </c>
      <c r="AD22" s="49"/>
      <c r="AE22" s="120" t="s">
        <v>13</v>
      </c>
      <c r="AF22" s="120"/>
      <c r="AG22" s="62"/>
      <c r="AH22" s="125"/>
      <c r="AI22" s="5"/>
    </row>
    <row r="23" spans="1:35" s="7" customFormat="1" ht="21.75" customHeight="1">
      <c r="A23" s="128"/>
      <c r="B23" s="63"/>
      <c r="C23" s="120" t="s">
        <v>31</v>
      </c>
      <c r="D23" s="120"/>
      <c r="E23" s="64"/>
      <c r="F23" s="54" t="s">
        <v>3</v>
      </c>
      <c r="G23" s="55" t="s">
        <v>3</v>
      </c>
      <c r="H23" s="50">
        <v>0</v>
      </c>
      <c r="I23" s="71" t="str">
        <f t="shared" si="0"/>
        <v>－</v>
      </c>
      <c r="J23" s="71" t="str">
        <f t="shared" si="1"/>
        <v>－</v>
      </c>
      <c r="K23" s="71" t="str">
        <f t="shared" si="2"/>
        <v>－</v>
      </c>
      <c r="L23" s="52">
        <v>4329200</v>
      </c>
      <c r="M23" s="50">
        <v>4329200</v>
      </c>
      <c r="N23" s="50">
        <v>0</v>
      </c>
      <c r="O23" s="71">
        <f t="shared" si="3"/>
        <v>100</v>
      </c>
      <c r="P23" s="71">
        <f t="shared" si="4"/>
        <v>100</v>
      </c>
      <c r="Q23" s="51">
        <f t="shared" si="5"/>
        <v>100</v>
      </c>
      <c r="R23" s="54" t="s">
        <v>3</v>
      </c>
      <c r="S23" s="55" t="s">
        <v>3</v>
      </c>
      <c r="T23" s="50">
        <v>0</v>
      </c>
      <c r="U23" s="71" t="str">
        <f t="shared" si="6"/>
        <v>－</v>
      </c>
      <c r="V23" s="71" t="str">
        <f t="shared" si="7"/>
        <v>－</v>
      </c>
      <c r="W23" s="71" t="str">
        <f t="shared" si="8"/>
        <v>－</v>
      </c>
      <c r="X23" s="54" t="s">
        <v>3</v>
      </c>
      <c r="Y23" s="55" t="s">
        <v>3</v>
      </c>
      <c r="Z23" s="50">
        <v>0</v>
      </c>
      <c r="AA23" s="71" t="str">
        <f t="shared" si="9"/>
        <v>－</v>
      </c>
      <c r="AB23" s="71" t="str">
        <f t="shared" si="10"/>
        <v>－</v>
      </c>
      <c r="AC23" s="71" t="str">
        <f t="shared" si="11"/>
        <v>－</v>
      </c>
      <c r="AD23" s="65"/>
      <c r="AE23" s="120" t="s">
        <v>31</v>
      </c>
      <c r="AF23" s="120"/>
      <c r="AG23" s="62"/>
      <c r="AH23" s="125"/>
      <c r="AI23" s="5"/>
    </row>
    <row r="24" spans="1:35" s="7" customFormat="1" ht="21.75" customHeight="1">
      <c r="A24" s="128"/>
      <c r="B24" s="61"/>
      <c r="C24" s="121" t="s">
        <v>16</v>
      </c>
      <c r="D24" s="121"/>
      <c r="E24" s="44"/>
      <c r="F24" s="54" t="str">
        <f>F25</f>
        <v>－</v>
      </c>
      <c r="G24" s="55" t="str">
        <f>G25</f>
        <v>－</v>
      </c>
      <c r="H24" s="94">
        <f>H25</f>
        <v>0</v>
      </c>
      <c r="I24" s="71" t="str">
        <f t="shared" si="0"/>
        <v>－</v>
      </c>
      <c r="J24" s="71" t="str">
        <f t="shared" si="1"/>
        <v>－</v>
      </c>
      <c r="K24" s="71" t="str">
        <f t="shared" si="2"/>
        <v>－</v>
      </c>
      <c r="L24" s="54" t="str">
        <f>L25</f>
        <v>－</v>
      </c>
      <c r="M24" s="55" t="str">
        <f>M25</f>
        <v>－</v>
      </c>
      <c r="N24" s="94">
        <f>N25</f>
        <v>0</v>
      </c>
      <c r="O24" s="71" t="str">
        <f t="shared" si="3"/>
        <v>－</v>
      </c>
      <c r="P24" s="71" t="str">
        <f t="shared" si="4"/>
        <v>－</v>
      </c>
      <c r="Q24" s="71" t="str">
        <f t="shared" si="5"/>
        <v>－</v>
      </c>
      <c r="R24" s="54" t="str">
        <f>R25</f>
        <v>－</v>
      </c>
      <c r="S24" s="55" t="str">
        <f>S25</f>
        <v>－</v>
      </c>
      <c r="T24" s="94">
        <f>T25</f>
        <v>0</v>
      </c>
      <c r="U24" s="71" t="str">
        <f t="shared" si="6"/>
        <v>－</v>
      </c>
      <c r="V24" s="71" t="str">
        <f t="shared" si="7"/>
        <v>－</v>
      </c>
      <c r="W24" s="71" t="str">
        <f t="shared" si="8"/>
        <v>－</v>
      </c>
      <c r="X24" s="54" t="str">
        <f>X25</f>
        <v>－</v>
      </c>
      <c r="Y24" s="55" t="str">
        <f>Y25</f>
        <v>－</v>
      </c>
      <c r="Z24" s="94">
        <f>Z25</f>
        <v>0</v>
      </c>
      <c r="AA24" s="71" t="str">
        <f t="shared" si="9"/>
        <v>－</v>
      </c>
      <c r="AB24" s="71" t="str">
        <f t="shared" si="10"/>
        <v>－</v>
      </c>
      <c r="AC24" s="71" t="str">
        <f t="shared" si="11"/>
        <v>－</v>
      </c>
      <c r="AD24" s="60"/>
      <c r="AE24" s="121" t="s">
        <v>16</v>
      </c>
      <c r="AF24" s="121"/>
      <c r="AG24" s="44"/>
      <c r="AH24" s="125"/>
      <c r="AI24" s="5"/>
    </row>
    <row r="25" spans="1:35" s="7" customFormat="1" ht="21.75" customHeight="1">
      <c r="A25" s="128"/>
      <c r="B25" s="92"/>
      <c r="C25" s="118" t="s">
        <v>54</v>
      </c>
      <c r="D25" s="122"/>
      <c r="E25" s="119"/>
      <c r="F25" s="54" t="s">
        <v>3</v>
      </c>
      <c r="G25" s="55" t="s">
        <v>3</v>
      </c>
      <c r="H25" s="50">
        <v>0</v>
      </c>
      <c r="I25" s="71" t="str">
        <f t="shared" si="0"/>
        <v>－</v>
      </c>
      <c r="J25" s="71" t="str">
        <f t="shared" si="1"/>
        <v>－</v>
      </c>
      <c r="K25" s="71" t="str">
        <f t="shared" si="2"/>
        <v>－</v>
      </c>
      <c r="L25" s="54" t="s">
        <v>70</v>
      </c>
      <c r="M25" s="55" t="s">
        <v>70</v>
      </c>
      <c r="N25" s="50">
        <v>0</v>
      </c>
      <c r="O25" s="71" t="str">
        <f t="shared" si="3"/>
        <v>－</v>
      </c>
      <c r="P25" s="71" t="str">
        <f t="shared" si="4"/>
        <v>－</v>
      </c>
      <c r="Q25" s="71" t="str">
        <f t="shared" si="5"/>
        <v>－</v>
      </c>
      <c r="R25" s="54" t="s">
        <v>3</v>
      </c>
      <c r="S25" s="55" t="s">
        <v>3</v>
      </c>
      <c r="T25" s="50">
        <v>0</v>
      </c>
      <c r="U25" s="71" t="str">
        <f t="shared" si="6"/>
        <v>－</v>
      </c>
      <c r="V25" s="71" t="str">
        <f t="shared" si="7"/>
        <v>－</v>
      </c>
      <c r="W25" s="71" t="str">
        <f t="shared" si="8"/>
        <v>－</v>
      </c>
      <c r="X25" s="54" t="s">
        <v>3</v>
      </c>
      <c r="Y25" s="55" t="s">
        <v>3</v>
      </c>
      <c r="Z25" s="50">
        <v>0</v>
      </c>
      <c r="AA25" s="71" t="str">
        <f t="shared" si="9"/>
        <v>－</v>
      </c>
      <c r="AB25" s="71" t="str">
        <f t="shared" si="10"/>
        <v>－</v>
      </c>
      <c r="AC25" s="71" t="str">
        <f t="shared" si="11"/>
        <v>－</v>
      </c>
      <c r="AD25" s="118" t="s">
        <v>54</v>
      </c>
      <c r="AE25" s="122"/>
      <c r="AF25" s="119"/>
      <c r="AG25" s="27"/>
      <c r="AH25" s="125"/>
      <c r="AI25" s="5"/>
    </row>
    <row r="26" spans="1:35" s="7" customFormat="1" ht="21.75" customHeight="1">
      <c r="A26" s="129"/>
      <c r="B26" s="87"/>
      <c r="C26" s="120" t="s">
        <v>58</v>
      </c>
      <c r="D26" s="120"/>
      <c r="E26" s="58"/>
      <c r="F26" s="68">
        <f>F11+F14+SUM(F15:F24)</f>
        <v>28291013815</v>
      </c>
      <c r="G26" s="68">
        <f>G11+G14+SUM(G15:G24)</f>
        <v>27863484498</v>
      </c>
      <c r="H26" s="68">
        <f>H11+H14+SUM(H15:H24)</f>
        <v>842147</v>
      </c>
      <c r="I26" s="99">
        <f t="shared" si="0"/>
        <v>98.5</v>
      </c>
      <c r="J26" s="99">
        <f t="shared" si="1"/>
        <v>98.4</v>
      </c>
      <c r="K26" s="67">
        <f t="shared" si="2"/>
        <v>98.5</v>
      </c>
      <c r="L26" s="68">
        <f>L11+L14+SUM(L15:L24)</f>
        <v>46609712099</v>
      </c>
      <c r="M26" s="68">
        <f>M11+M14+SUM(M15:M24)</f>
        <v>45858083746</v>
      </c>
      <c r="N26" s="68">
        <f>N11+N14+SUM(N15:N24)</f>
        <v>4410561</v>
      </c>
      <c r="O26" s="99">
        <f t="shared" si="3"/>
        <v>98.4</v>
      </c>
      <c r="P26" s="99">
        <f t="shared" si="4"/>
        <v>98.3</v>
      </c>
      <c r="Q26" s="67">
        <f t="shared" si="5"/>
        <v>98.4</v>
      </c>
      <c r="R26" s="68">
        <f>R11+R14+SUM(R15:R24)</f>
        <v>28642867513</v>
      </c>
      <c r="S26" s="68">
        <f>S11+S14+SUM(S15:S24)</f>
        <v>28015097305</v>
      </c>
      <c r="T26" s="68">
        <f>T11+T14+SUM(T15:T24)</f>
        <v>2388432</v>
      </c>
      <c r="U26" s="99">
        <f t="shared" si="6"/>
        <v>97.8</v>
      </c>
      <c r="V26" s="99">
        <f t="shared" si="7"/>
        <v>97.8</v>
      </c>
      <c r="W26" s="67">
        <f t="shared" si="8"/>
        <v>97.8</v>
      </c>
      <c r="X26" s="68">
        <f>X11+X14+SUM(X15:X24)</f>
        <v>16921332086</v>
      </c>
      <c r="Y26" s="68">
        <f>Y11+Y14+SUM(Y15:Y24)</f>
        <v>16675821963</v>
      </c>
      <c r="Z26" s="68">
        <f>Z11+Z14+SUM(Z15:Z24)</f>
        <v>1670705</v>
      </c>
      <c r="AA26" s="99">
        <f t="shared" si="9"/>
        <v>98.5</v>
      </c>
      <c r="AB26" s="99">
        <f t="shared" si="10"/>
        <v>98.5</v>
      </c>
      <c r="AC26" s="67">
        <f t="shared" si="11"/>
        <v>98.5</v>
      </c>
      <c r="AD26" s="70"/>
      <c r="AE26" s="120" t="s">
        <v>58</v>
      </c>
      <c r="AF26" s="120"/>
      <c r="AG26" s="91"/>
      <c r="AH26" s="126"/>
      <c r="AI26" s="5"/>
    </row>
    <row r="27" spans="1:35" s="7" customFormat="1" ht="21.75" customHeight="1">
      <c r="A27" s="127" t="s">
        <v>59</v>
      </c>
      <c r="B27" s="115" t="s">
        <v>74</v>
      </c>
      <c r="C27" s="40"/>
      <c r="D27" s="43" t="s">
        <v>34</v>
      </c>
      <c r="E27" s="44"/>
      <c r="F27" s="52">
        <f>F28</f>
        <v>1918259499</v>
      </c>
      <c r="G27" s="52">
        <f>G28</f>
        <v>462325455</v>
      </c>
      <c r="H27" s="52">
        <f>H28</f>
        <v>0</v>
      </c>
      <c r="I27" s="71">
        <f t="shared" si="0"/>
        <v>24.1</v>
      </c>
      <c r="J27" s="71">
        <f t="shared" si="1"/>
        <v>24.1</v>
      </c>
      <c r="K27" s="51">
        <f t="shared" si="2"/>
        <v>24.1</v>
      </c>
      <c r="L27" s="52">
        <f>L28</f>
        <v>2779382572</v>
      </c>
      <c r="M27" s="52">
        <f>M28</f>
        <v>749446484</v>
      </c>
      <c r="N27" s="52">
        <f>N28</f>
        <v>0</v>
      </c>
      <c r="O27" s="71">
        <f t="shared" si="3"/>
        <v>27</v>
      </c>
      <c r="P27" s="71">
        <f t="shared" si="4"/>
        <v>26.9</v>
      </c>
      <c r="Q27" s="51">
        <f t="shared" si="5"/>
        <v>27</v>
      </c>
      <c r="R27" s="52">
        <f>R28</f>
        <v>2138700671</v>
      </c>
      <c r="S27" s="52">
        <f>S28</f>
        <v>355736099</v>
      </c>
      <c r="T27" s="52">
        <f>T28</f>
        <v>0</v>
      </c>
      <c r="U27" s="71">
        <f t="shared" si="6"/>
        <v>16.6</v>
      </c>
      <c r="V27" s="71">
        <f t="shared" si="7"/>
        <v>16.6</v>
      </c>
      <c r="W27" s="51">
        <f t="shared" si="8"/>
        <v>16.6</v>
      </c>
      <c r="X27" s="52">
        <f>X28</f>
        <v>1033743439</v>
      </c>
      <c r="Y27" s="52">
        <f>Y28</f>
        <v>299813091</v>
      </c>
      <c r="Z27" s="52">
        <f>Z28</f>
        <v>0</v>
      </c>
      <c r="AA27" s="71">
        <f t="shared" si="9"/>
        <v>29</v>
      </c>
      <c r="AB27" s="71">
        <f t="shared" si="10"/>
        <v>29</v>
      </c>
      <c r="AC27" s="51">
        <f t="shared" si="11"/>
        <v>29</v>
      </c>
      <c r="AD27" s="49"/>
      <c r="AE27" s="43" t="s">
        <v>34</v>
      </c>
      <c r="AF27" s="44"/>
      <c r="AG27" s="115" t="s">
        <v>74</v>
      </c>
      <c r="AH27" s="124" t="s">
        <v>59</v>
      </c>
      <c r="AI27" s="5"/>
    </row>
    <row r="28" spans="1:35" s="7" customFormat="1" ht="21.75" customHeight="1">
      <c r="A28" s="128"/>
      <c r="B28" s="116"/>
      <c r="C28" s="112"/>
      <c r="D28" s="118" t="s">
        <v>26</v>
      </c>
      <c r="E28" s="119"/>
      <c r="F28" s="52">
        <v>1918259499</v>
      </c>
      <c r="G28" s="50">
        <v>462325455</v>
      </c>
      <c r="H28" s="50">
        <v>0</v>
      </c>
      <c r="I28" s="71">
        <f t="shared" si="0"/>
        <v>24.1</v>
      </c>
      <c r="J28" s="71">
        <f t="shared" si="1"/>
        <v>24.1</v>
      </c>
      <c r="K28" s="51">
        <f t="shared" si="2"/>
        <v>24.1</v>
      </c>
      <c r="L28" s="52">
        <v>2779382572</v>
      </c>
      <c r="M28" s="50">
        <v>749446484</v>
      </c>
      <c r="N28" s="50">
        <v>0</v>
      </c>
      <c r="O28" s="71">
        <f t="shared" si="3"/>
        <v>27</v>
      </c>
      <c r="P28" s="71">
        <f t="shared" si="4"/>
        <v>26.9</v>
      </c>
      <c r="Q28" s="51">
        <f t="shared" si="5"/>
        <v>27</v>
      </c>
      <c r="R28" s="52">
        <v>2138700671</v>
      </c>
      <c r="S28" s="50">
        <v>355736099</v>
      </c>
      <c r="T28" s="50">
        <v>0</v>
      </c>
      <c r="U28" s="71">
        <f t="shared" si="6"/>
        <v>16.6</v>
      </c>
      <c r="V28" s="71">
        <f t="shared" si="7"/>
        <v>16.6</v>
      </c>
      <c r="W28" s="51">
        <f t="shared" si="8"/>
        <v>16.6</v>
      </c>
      <c r="X28" s="52">
        <v>1033743439</v>
      </c>
      <c r="Y28" s="50">
        <v>299813091</v>
      </c>
      <c r="Z28" s="50">
        <v>0</v>
      </c>
      <c r="AA28" s="71">
        <f t="shared" si="9"/>
        <v>29</v>
      </c>
      <c r="AB28" s="71">
        <f t="shared" si="10"/>
        <v>29</v>
      </c>
      <c r="AC28" s="51">
        <f t="shared" si="11"/>
        <v>29</v>
      </c>
      <c r="AD28" s="118" t="s">
        <v>26</v>
      </c>
      <c r="AE28" s="119"/>
      <c r="AF28" s="111"/>
      <c r="AG28" s="116"/>
      <c r="AH28" s="125"/>
      <c r="AI28" s="5"/>
    </row>
    <row r="29" spans="1:35" s="7" customFormat="1" ht="21.75" customHeight="1">
      <c r="A29" s="128"/>
      <c r="B29" s="116"/>
      <c r="C29" s="41"/>
      <c r="D29" s="43" t="s">
        <v>35</v>
      </c>
      <c r="E29" s="44"/>
      <c r="F29" s="52">
        <v>7556592</v>
      </c>
      <c r="G29" s="50">
        <v>4077308</v>
      </c>
      <c r="H29" s="50">
        <v>20000</v>
      </c>
      <c r="I29" s="71">
        <f t="shared" si="0"/>
        <v>53.8</v>
      </c>
      <c r="J29" s="71">
        <f t="shared" si="1"/>
        <v>53.8</v>
      </c>
      <c r="K29" s="51">
        <f t="shared" si="2"/>
        <v>53.8</v>
      </c>
      <c r="L29" s="52">
        <v>12157201</v>
      </c>
      <c r="M29" s="50">
        <v>3602341</v>
      </c>
      <c r="N29" s="50">
        <v>46200</v>
      </c>
      <c r="O29" s="71">
        <f t="shared" si="3"/>
        <v>29.4</v>
      </c>
      <c r="P29" s="71">
        <f t="shared" si="4"/>
        <v>29.3</v>
      </c>
      <c r="Q29" s="51">
        <f t="shared" si="5"/>
        <v>29.4</v>
      </c>
      <c r="R29" s="52">
        <v>4883522</v>
      </c>
      <c r="S29" s="50">
        <v>2406587</v>
      </c>
      <c r="T29" s="50">
        <v>23800</v>
      </c>
      <c r="U29" s="71">
        <f t="shared" si="6"/>
        <v>49</v>
      </c>
      <c r="V29" s="71">
        <f t="shared" si="7"/>
        <v>49</v>
      </c>
      <c r="W29" s="51">
        <f t="shared" si="8"/>
        <v>49</v>
      </c>
      <c r="X29" s="52">
        <v>3111332</v>
      </c>
      <c r="Y29" s="50">
        <v>1218410</v>
      </c>
      <c r="Z29" s="50">
        <v>0</v>
      </c>
      <c r="AA29" s="71">
        <f t="shared" si="9"/>
        <v>39.2</v>
      </c>
      <c r="AB29" s="71">
        <f t="shared" si="10"/>
        <v>39.1</v>
      </c>
      <c r="AC29" s="51">
        <f t="shared" si="11"/>
        <v>39.2</v>
      </c>
      <c r="AD29" s="49"/>
      <c r="AE29" s="43" t="s">
        <v>35</v>
      </c>
      <c r="AF29" s="44"/>
      <c r="AG29" s="116"/>
      <c r="AH29" s="125"/>
      <c r="AI29" s="5"/>
    </row>
    <row r="30" spans="1:35" s="7" customFormat="1" ht="21.75" customHeight="1">
      <c r="A30" s="128"/>
      <c r="B30" s="116"/>
      <c r="C30" s="84"/>
      <c r="D30" s="43" t="s">
        <v>36</v>
      </c>
      <c r="E30" s="44"/>
      <c r="F30" s="54" t="s">
        <v>3</v>
      </c>
      <c r="G30" s="55" t="s">
        <v>3</v>
      </c>
      <c r="H30" s="50">
        <v>0</v>
      </c>
      <c r="I30" s="71" t="str">
        <f>IF(F30&gt;0,ROUND((G30-H30)/(F30-H30)*100,1),"－")</f>
        <v>－</v>
      </c>
      <c r="J30" s="71" t="str">
        <f>IF(F30&gt;0,ROUNDDOWN((G30-H30)/(F30-H30)*100,1),"－")</f>
        <v>－</v>
      </c>
      <c r="K30" s="71" t="str">
        <f t="shared" si="2"/>
        <v>－</v>
      </c>
      <c r="L30" s="54" t="s">
        <v>3</v>
      </c>
      <c r="M30" s="55" t="s">
        <v>3</v>
      </c>
      <c r="N30" s="50">
        <v>0</v>
      </c>
      <c r="O30" s="71" t="str">
        <f>IF(L30&gt;0,ROUND((M30-N30)/(L30-N30)*100,1),"－")</f>
        <v>－</v>
      </c>
      <c r="P30" s="71" t="str">
        <f>IF(L30&gt;0,ROUNDDOWN((M30-N30)/(L30-N30)*100,1),"－")</f>
        <v>－</v>
      </c>
      <c r="Q30" s="71" t="str">
        <f t="shared" si="5"/>
        <v>－</v>
      </c>
      <c r="R30" s="54" t="s">
        <v>3</v>
      </c>
      <c r="S30" s="55" t="s">
        <v>3</v>
      </c>
      <c r="T30" s="50">
        <v>0</v>
      </c>
      <c r="U30" s="71" t="str">
        <f>IF(R30&gt;0,ROUND((S30-T30)/(R30-T30)*100,1),"－")</f>
        <v>－</v>
      </c>
      <c r="V30" s="71" t="str">
        <f>IF(R30&gt;0,ROUNDDOWN((S30-T30)/(R30-T30)*100,1),"－")</f>
        <v>－</v>
      </c>
      <c r="W30" s="71" t="str">
        <f t="shared" si="8"/>
        <v>－</v>
      </c>
      <c r="X30" s="54" t="s">
        <v>3</v>
      </c>
      <c r="Y30" s="55" t="s">
        <v>3</v>
      </c>
      <c r="Z30" s="50">
        <v>0</v>
      </c>
      <c r="AA30" s="71" t="str">
        <f>IF(X30&gt;0,ROUND((Y30-Z30)/(X30-Z30)*100,1),"－")</f>
        <v>－</v>
      </c>
      <c r="AB30" s="71" t="str">
        <f>IF(X30&gt;0,ROUNDDOWN((Y30-Z30)/(X30-Z30)*100,1),"－")</f>
        <v>－</v>
      </c>
      <c r="AC30" s="71" t="str">
        <f t="shared" si="11"/>
        <v>－</v>
      </c>
      <c r="AD30" s="49"/>
      <c r="AE30" s="43" t="s">
        <v>36</v>
      </c>
      <c r="AF30" s="64"/>
      <c r="AG30" s="116"/>
      <c r="AH30" s="125"/>
      <c r="AI30" s="5"/>
    </row>
    <row r="31" spans="1:35" s="7" customFormat="1" ht="21.75" customHeight="1">
      <c r="A31" s="128"/>
      <c r="B31" s="117"/>
      <c r="C31" s="41"/>
      <c r="D31" s="40" t="s">
        <v>5</v>
      </c>
      <c r="E31" s="28"/>
      <c r="F31" s="52">
        <f>IF(F27+F29+F30=0,"－",F27+F29+F30)</f>
        <v>1925816091</v>
      </c>
      <c r="G31" s="52">
        <f>IF(F31=0,"－",G27+G29+G30)</f>
        <v>466402763</v>
      </c>
      <c r="H31" s="52">
        <f>H27+H29+H30</f>
        <v>20000</v>
      </c>
      <c r="I31" s="71">
        <f aca="true" t="shared" si="12" ref="I31:I47">IF(F31&gt;0,ROUND((G31-H31)/(F31-H31)*100,1),"－")</f>
        <v>24.2</v>
      </c>
      <c r="J31" s="71">
        <f aca="true" t="shared" si="13" ref="J31:J47">IF(F31&gt;0,ROUNDDOWN((G31-H31)/(F31-H31)*100,1),"－")</f>
        <v>24.2</v>
      </c>
      <c r="K31" s="51">
        <f t="shared" si="2"/>
        <v>24.2</v>
      </c>
      <c r="L31" s="52">
        <f>IF(L27+L29+L30=0,"－",L27+L29+L30)</f>
        <v>2791539773</v>
      </c>
      <c r="M31" s="52">
        <f>IF(L31=0,"－",M27+M29+M30)</f>
        <v>753048825</v>
      </c>
      <c r="N31" s="52">
        <f>N27+N29+N30</f>
        <v>46200</v>
      </c>
      <c r="O31" s="71">
        <f aca="true" t="shared" si="14" ref="O31:O47">IF(L31&gt;0,ROUND((M31-N31)/(L31-N31)*100,1),"－")</f>
        <v>27</v>
      </c>
      <c r="P31" s="71">
        <f aca="true" t="shared" si="15" ref="P31:P47">IF(L31&gt;0,ROUNDDOWN((M31-N31)/(L31-N31)*100,1),"－")</f>
        <v>26.9</v>
      </c>
      <c r="Q31" s="51">
        <f t="shared" si="5"/>
        <v>27</v>
      </c>
      <c r="R31" s="52">
        <f>IF(R27+R29+R30=0,"－",R27+R29+R30)</f>
        <v>2143584193</v>
      </c>
      <c r="S31" s="52">
        <f>IF(R31=0,"－",S27+S29+S30)</f>
        <v>358142686</v>
      </c>
      <c r="T31" s="52">
        <f>T27+T29+T30</f>
        <v>23800</v>
      </c>
      <c r="U31" s="71">
        <f aca="true" t="shared" si="16" ref="U31:U49">IF(R31&gt;0,ROUND((S31-T31)/(R31-T31)*100,1),"－")</f>
        <v>16.7</v>
      </c>
      <c r="V31" s="71">
        <f aca="true" t="shared" si="17" ref="V31:V49">IF(R31&gt;0,ROUNDDOWN((S31-T31)/(R31-T31)*100,1),"－")</f>
        <v>16.7</v>
      </c>
      <c r="W31" s="51">
        <f t="shared" si="8"/>
        <v>16.7</v>
      </c>
      <c r="X31" s="52">
        <f>IF(X27+X29+X30=0,"－",X27+X29+X30)</f>
        <v>1036854771</v>
      </c>
      <c r="Y31" s="52">
        <f>IF(X31=0,"－",Y27+Y29+Y30)</f>
        <v>301031501</v>
      </c>
      <c r="Z31" s="52">
        <f>Z27+Z29+Z30</f>
        <v>0</v>
      </c>
      <c r="AA31" s="71">
        <f aca="true" t="shared" si="18" ref="AA31:AA49">IF(X31&gt;0,ROUND((Y31-Z31)/(X31-Z31)*100,1),"－")</f>
        <v>29</v>
      </c>
      <c r="AB31" s="71">
        <f aca="true" t="shared" si="19" ref="AB31:AB49">IF(X31&gt;0,ROUNDDOWN((Y31-Z31)/(X31-Z31)*100,1),"－")</f>
        <v>29</v>
      </c>
      <c r="AC31" s="51">
        <f t="shared" si="11"/>
        <v>29</v>
      </c>
      <c r="AD31" s="59"/>
      <c r="AE31" s="40" t="s">
        <v>5</v>
      </c>
      <c r="AF31" s="74"/>
      <c r="AG31" s="117"/>
      <c r="AH31" s="125"/>
      <c r="AI31" s="5"/>
    </row>
    <row r="32" spans="1:35" s="7" customFormat="1" ht="21.75" customHeight="1">
      <c r="A32" s="128"/>
      <c r="B32" s="28" t="s">
        <v>6</v>
      </c>
      <c r="C32" s="40"/>
      <c r="D32" s="43" t="s">
        <v>34</v>
      </c>
      <c r="E32" s="44"/>
      <c r="F32" s="52">
        <v>13641538</v>
      </c>
      <c r="G32" s="50">
        <v>5298597</v>
      </c>
      <c r="H32" s="50">
        <v>0</v>
      </c>
      <c r="I32" s="71">
        <f t="shared" si="12"/>
        <v>38.8</v>
      </c>
      <c r="J32" s="71">
        <f t="shared" si="13"/>
        <v>38.8</v>
      </c>
      <c r="K32" s="51">
        <f t="shared" si="2"/>
        <v>38.8</v>
      </c>
      <c r="L32" s="52">
        <v>43555093</v>
      </c>
      <c r="M32" s="50">
        <v>11996260</v>
      </c>
      <c r="N32" s="50">
        <v>43000</v>
      </c>
      <c r="O32" s="71">
        <f t="shared" si="14"/>
        <v>27.5</v>
      </c>
      <c r="P32" s="71">
        <f t="shared" si="15"/>
        <v>27.4</v>
      </c>
      <c r="Q32" s="51">
        <f t="shared" si="5"/>
        <v>27.5</v>
      </c>
      <c r="R32" s="52">
        <v>18929455</v>
      </c>
      <c r="S32" s="50">
        <v>8657732</v>
      </c>
      <c r="T32" s="50">
        <v>0</v>
      </c>
      <c r="U32" s="71">
        <f t="shared" si="16"/>
        <v>45.7</v>
      </c>
      <c r="V32" s="71">
        <f t="shared" si="17"/>
        <v>45.7</v>
      </c>
      <c r="W32" s="51">
        <f t="shared" si="8"/>
        <v>45.7</v>
      </c>
      <c r="X32" s="52">
        <v>9859446</v>
      </c>
      <c r="Y32" s="50">
        <v>4698572</v>
      </c>
      <c r="Z32" s="50">
        <v>15200</v>
      </c>
      <c r="AA32" s="71">
        <f t="shared" si="18"/>
        <v>47.6</v>
      </c>
      <c r="AB32" s="71">
        <f t="shared" si="19"/>
        <v>47.5</v>
      </c>
      <c r="AC32" s="51">
        <f t="shared" si="11"/>
        <v>47.6</v>
      </c>
      <c r="AD32" s="49"/>
      <c r="AE32" s="43" t="s">
        <v>34</v>
      </c>
      <c r="AF32" s="44"/>
      <c r="AG32" s="28" t="s">
        <v>6</v>
      </c>
      <c r="AH32" s="125"/>
      <c r="AI32" s="5"/>
    </row>
    <row r="33" spans="1:35" s="7" customFormat="1" ht="21.75" customHeight="1">
      <c r="A33" s="128"/>
      <c r="B33" s="29" t="s">
        <v>7</v>
      </c>
      <c r="C33" s="84"/>
      <c r="D33" s="43" t="s">
        <v>35</v>
      </c>
      <c r="E33" s="44"/>
      <c r="F33" s="52">
        <v>13992933</v>
      </c>
      <c r="G33" s="50">
        <v>3466419</v>
      </c>
      <c r="H33" s="50">
        <v>0</v>
      </c>
      <c r="I33" s="71">
        <f t="shared" si="12"/>
        <v>24.8</v>
      </c>
      <c r="J33" s="71">
        <f t="shared" si="13"/>
        <v>24.7</v>
      </c>
      <c r="K33" s="51">
        <f t="shared" si="2"/>
        <v>24.8</v>
      </c>
      <c r="L33" s="52">
        <v>12105386</v>
      </c>
      <c r="M33" s="50">
        <v>5205440</v>
      </c>
      <c r="N33" s="50">
        <v>7623</v>
      </c>
      <c r="O33" s="71">
        <f t="shared" si="14"/>
        <v>43</v>
      </c>
      <c r="P33" s="71">
        <f t="shared" si="15"/>
        <v>42.9</v>
      </c>
      <c r="Q33" s="51">
        <f t="shared" si="5"/>
        <v>43</v>
      </c>
      <c r="R33" s="52">
        <v>5557515</v>
      </c>
      <c r="S33" s="50">
        <v>2638897</v>
      </c>
      <c r="T33" s="50">
        <v>50060</v>
      </c>
      <c r="U33" s="71">
        <f t="shared" si="16"/>
        <v>47</v>
      </c>
      <c r="V33" s="71">
        <f t="shared" si="17"/>
        <v>47</v>
      </c>
      <c r="W33" s="51">
        <f t="shared" si="8"/>
        <v>47</v>
      </c>
      <c r="X33" s="52">
        <v>1034038</v>
      </c>
      <c r="Y33" s="50">
        <v>740661</v>
      </c>
      <c r="Z33" s="50">
        <v>0</v>
      </c>
      <c r="AA33" s="71">
        <f>IF(X33&gt;0,ROUND((Y33-Z33)/(X33-Z33)*100,1),"－")</f>
        <v>71.6</v>
      </c>
      <c r="AB33" s="71">
        <f>IF(X33&gt;0,ROUNDDOWN((Y33-Z33)/(X33-Z33)*100,1),"－")</f>
        <v>71.6</v>
      </c>
      <c r="AC33" s="51">
        <f t="shared" si="11"/>
        <v>71.6</v>
      </c>
      <c r="AD33" s="49"/>
      <c r="AE33" s="43" t="s">
        <v>35</v>
      </c>
      <c r="AF33" s="64"/>
      <c r="AG33" s="29" t="s">
        <v>7</v>
      </c>
      <c r="AH33" s="125"/>
      <c r="AI33" s="5"/>
    </row>
    <row r="34" spans="1:35" s="7" customFormat="1" ht="21.75" customHeight="1">
      <c r="A34" s="128"/>
      <c r="B34" s="29" t="s">
        <v>4</v>
      </c>
      <c r="C34" s="41"/>
      <c r="D34" s="40" t="s">
        <v>5</v>
      </c>
      <c r="E34" s="28"/>
      <c r="F34" s="52">
        <f>IF(SUM(F32:F33)=0,"－",SUM(F32:F33))</f>
        <v>27634471</v>
      </c>
      <c r="G34" s="52">
        <f>IF(F34=0,"－",SUM(G32:G33))</f>
        <v>8765016</v>
      </c>
      <c r="H34" s="52">
        <f>SUM(H32:H33)</f>
        <v>0</v>
      </c>
      <c r="I34" s="71">
        <f t="shared" si="12"/>
        <v>31.7</v>
      </c>
      <c r="J34" s="71">
        <f t="shared" si="13"/>
        <v>31.7</v>
      </c>
      <c r="K34" s="51">
        <f t="shared" si="2"/>
        <v>31.7</v>
      </c>
      <c r="L34" s="52">
        <f>IF(SUM(L32:L33)=0,"－",SUM(L32:L33))</f>
        <v>55660479</v>
      </c>
      <c r="M34" s="52">
        <f>IF(L34=0,"－",SUM(M32:M33))</f>
        <v>17201700</v>
      </c>
      <c r="N34" s="52">
        <f>SUM(N32:N33)</f>
        <v>50623</v>
      </c>
      <c r="O34" s="71">
        <f t="shared" si="14"/>
        <v>30.8</v>
      </c>
      <c r="P34" s="71">
        <f t="shared" si="15"/>
        <v>30.8</v>
      </c>
      <c r="Q34" s="51">
        <f t="shared" si="5"/>
        <v>30.8</v>
      </c>
      <c r="R34" s="52">
        <f>IF(SUM(R32:R33)=0,"－",SUM(R32:R33))</f>
        <v>24486970</v>
      </c>
      <c r="S34" s="52">
        <f>IF(R34=0,"－",SUM(S32:S33))</f>
        <v>11296629</v>
      </c>
      <c r="T34" s="52">
        <f>SUM(T32:T33)</f>
        <v>50060</v>
      </c>
      <c r="U34" s="71">
        <f>IF(R34&gt;0,ROUND((S34-T34)/(R34-T34)*100,1),"－")</f>
        <v>46</v>
      </c>
      <c r="V34" s="71">
        <f>IF(R34&gt;0,ROUNDDOWN((S34-T34)/(R34-T34)*100,1),"－")</f>
        <v>46</v>
      </c>
      <c r="W34" s="51">
        <f>IF(V34=99.9,99.9,U34)</f>
        <v>46</v>
      </c>
      <c r="X34" s="52">
        <f>IF(SUM(X32:X33)=0,"－",SUM(X32:X33))</f>
        <v>10893484</v>
      </c>
      <c r="Y34" s="52">
        <f>IF(X34=0,"－",SUM(Y32:Y33))</f>
        <v>5439233</v>
      </c>
      <c r="Z34" s="52">
        <f>SUM(Z32:Z33)</f>
        <v>15200</v>
      </c>
      <c r="AA34" s="71">
        <f>IF(X34&gt;0,ROUND((Y34-Z34)/(X34-Z34)*100,1),"－")</f>
        <v>49.9</v>
      </c>
      <c r="AB34" s="71">
        <f>IF(X34&gt;0,ROUNDDOWN((Y34-Z34)/(X34-Z34)*100,1),"－")</f>
        <v>49.8</v>
      </c>
      <c r="AC34" s="51">
        <f t="shared" si="11"/>
        <v>49.9</v>
      </c>
      <c r="AD34" s="59"/>
      <c r="AE34" s="40" t="s">
        <v>5</v>
      </c>
      <c r="AF34" s="74"/>
      <c r="AG34" s="29" t="s">
        <v>4</v>
      </c>
      <c r="AH34" s="125"/>
      <c r="AI34" s="5"/>
    </row>
    <row r="35" spans="1:35" s="7" customFormat="1" ht="21.75" customHeight="1">
      <c r="A35" s="128"/>
      <c r="B35" s="61"/>
      <c r="C35" s="120" t="s">
        <v>8</v>
      </c>
      <c r="D35" s="120"/>
      <c r="E35" s="44"/>
      <c r="F35" s="54" t="s">
        <v>3</v>
      </c>
      <c r="G35" s="55" t="s">
        <v>3</v>
      </c>
      <c r="H35" s="50">
        <v>0</v>
      </c>
      <c r="I35" s="71" t="str">
        <f t="shared" si="12"/>
        <v>－</v>
      </c>
      <c r="J35" s="71" t="str">
        <f t="shared" si="13"/>
        <v>－</v>
      </c>
      <c r="K35" s="71" t="str">
        <f t="shared" si="2"/>
        <v>－</v>
      </c>
      <c r="L35" s="54" t="s">
        <v>3</v>
      </c>
      <c r="M35" s="55" t="s">
        <v>3</v>
      </c>
      <c r="N35" s="50">
        <v>0</v>
      </c>
      <c r="O35" s="71" t="str">
        <f t="shared" si="14"/>
        <v>－</v>
      </c>
      <c r="P35" s="71" t="str">
        <f t="shared" si="15"/>
        <v>－</v>
      </c>
      <c r="Q35" s="71" t="str">
        <f t="shared" si="5"/>
        <v>－</v>
      </c>
      <c r="R35" s="54" t="s">
        <v>3</v>
      </c>
      <c r="S35" s="55" t="s">
        <v>3</v>
      </c>
      <c r="T35" s="50">
        <v>0</v>
      </c>
      <c r="U35" s="71" t="str">
        <f>IF(R35&gt;0,ROUND((S35-T35)/(R35-T35)*100,1),"－")</f>
        <v>－</v>
      </c>
      <c r="V35" s="71" t="str">
        <f>IF(R35&gt;0,ROUNDDOWN((S35-T35)/(R35-T35)*100,1),"－")</f>
        <v>－</v>
      </c>
      <c r="W35" s="71" t="str">
        <f>IF(V35=99.9,99.9,U35)</f>
        <v>－</v>
      </c>
      <c r="X35" s="54" t="s">
        <v>3</v>
      </c>
      <c r="Y35" s="55" t="s">
        <v>3</v>
      </c>
      <c r="Z35" s="50">
        <v>0</v>
      </c>
      <c r="AA35" s="71" t="str">
        <f>IF(X35&gt;0,ROUND((Y35-Z35)/(X35-Z35)*100,1),"－")</f>
        <v>－</v>
      </c>
      <c r="AB35" s="71" t="str">
        <f>IF(X35&gt;0,ROUNDDOWN((Y35-Z35)/(X35-Z35)*100,1),"－")</f>
        <v>－</v>
      </c>
      <c r="AC35" s="71" t="str">
        <f t="shared" si="11"/>
        <v>－</v>
      </c>
      <c r="AD35" s="49"/>
      <c r="AE35" s="120" t="s">
        <v>8</v>
      </c>
      <c r="AF35" s="120"/>
      <c r="AG35" s="62"/>
      <c r="AH35" s="125"/>
      <c r="AI35" s="5"/>
    </row>
    <row r="36" spans="1:35" s="7" customFormat="1" ht="21.75" customHeight="1">
      <c r="A36" s="128"/>
      <c r="B36" s="61"/>
      <c r="C36" s="120" t="s">
        <v>9</v>
      </c>
      <c r="D36" s="120"/>
      <c r="E36" s="44"/>
      <c r="F36" s="52">
        <v>12293345</v>
      </c>
      <c r="G36" s="50">
        <v>6893053</v>
      </c>
      <c r="H36" s="50">
        <v>0</v>
      </c>
      <c r="I36" s="71">
        <f t="shared" si="12"/>
        <v>56.1</v>
      </c>
      <c r="J36" s="71">
        <f t="shared" si="13"/>
        <v>56</v>
      </c>
      <c r="K36" s="51">
        <f t="shared" si="2"/>
        <v>56.1</v>
      </c>
      <c r="L36" s="52">
        <v>49350826</v>
      </c>
      <c r="M36" s="50">
        <v>16482768</v>
      </c>
      <c r="N36" s="50">
        <v>55000</v>
      </c>
      <c r="O36" s="71">
        <f t="shared" si="14"/>
        <v>33.3</v>
      </c>
      <c r="P36" s="71">
        <f t="shared" si="15"/>
        <v>33.3</v>
      </c>
      <c r="Q36" s="51">
        <f t="shared" si="5"/>
        <v>33.3</v>
      </c>
      <c r="R36" s="52">
        <v>30279883</v>
      </c>
      <c r="S36" s="50">
        <v>7308365</v>
      </c>
      <c r="T36" s="50">
        <v>0</v>
      </c>
      <c r="U36" s="71">
        <f>IF(R36&gt;0,ROUND((S36-T36)/(R36-T36)*100,1),"－")</f>
        <v>24.1</v>
      </c>
      <c r="V36" s="71">
        <f>IF(R36&gt;0,ROUNDDOWN((S36-T36)/(R36-T36)*100,1),"－")</f>
        <v>24.1</v>
      </c>
      <c r="W36" s="51">
        <f>IF(V36=99.9,99.9,U36)</f>
        <v>24.1</v>
      </c>
      <c r="X36" s="52">
        <v>15486419</v>
      </c>
      <c r="Y36" s="50">
        <v>5206727</v>
      </c>
      <c r="Z36" s="50">
        <v>0</v>
      </c>
      <c r="AA36" s="71">
        <f>IF(X36&gt;0,ROUND((Y36-Z36)/(X36-Z36)*100,1),"－")</f>
        <v>33.6</v>
      </c>
      <c r="AB36" s="71">
        <f>IF(X36&gt;0,ROUNDDOWN((Y36-Z36)/(X36-Z36)*100,1),"－")</f>
        <v>33.6</v>
      </c>
      <c r="AC36" s="51">
        <f t="shared" si="11"/>
        <v>33.6</v>
      </c>
      <c r="AD36" s="49"/>
      <c r="AE36" s="120" t="s">
        <v>9</v>
      </c>
      <c r="AF36" s="120"/>
      <c r="AG36" s="62"/>
      <c r="AH36" s="125"/>
      <c r="AI36" s="5"/>
    </row>
    <row r="37" spans="1:35" s="7" customFormat="1" ht="21.75" customHeight="1">
      <c r="A37" s="128"/>
      <c r="B37" s="61"/>
      <c r="C37" s="120" t="s">
        <v>10</v>
      </c>
      <c r="D37" s="120"/>
      <c r="E37" s="44"/>
      <c r="F37" s="54" t="s">
        <v>3</v>
      </c>
      <c r="G37" s="55" t="s">
        <v>3</v>
      </c>
      <c r="H37" s="50">
        <v>0</v>
      </c>
      <c r="I37" s="71" t="str">
        <f t="shared" si="12"/>
        <v>－</v>
      </c>
      <c r="J37" s="71" t="str">
        <f t="shared" si="13"/>
        <v>－</v>
      </c>
      <c r="K37" s="71" t="str">
        <f t="shared" si="2"/>
        <v>－</v>
      </c>
      <c r="L37" s="54" t="s">
        <v>3</v>
      </c>
      <c r="M37" s="55" t="s">
        <v>3</v>
      </c>
      <c r="N37" s="50">
        <v>0</v>
      </c>
      <c r="O37" s="71" t="str">
        <f t="shared" si="14"/>
        <v>－</v>
      </c>
      <c r="P37" s="71" t="str">
        <f t="shared" si="15"/>
        <v>－</v>
      </c>
      <c r="Q37" s="71" t="str">
        <f t="shared" si="5"/>
        <v>－</v>
      </c>
      <c r="R37" s="54" t="s">
        <v>3</v>
      </c>
      <c r="S37" s="55" t="s">
        <v>3</v>
      </c>
      <c r="T37" s="50">
        <v>0</v>
      </c>
      <c r="U37" s="71" t="str">
        <f>IF(R37&gt;0,ROUND((S37-T37)/(R37-T37)*100,1),"－")</f>
        <v>－</v>
      </c>
      <c r="V37" s="71" t="str">
        <f>IF(R37&gt;0,ROUNDDOWN((S37-T37)/(R37-T37)*100,1),"－")</f>
        <v>－</v>
      </c>
      <c r="W37" s="71" t="str">
        <f>IF(V37=99.9,99.9,U37)</f>
        <v>－</v>
      </c>
      <c r="X37" s="54" t="s">
        <v>3</v>
      </c>
      <c r="Y37" s="55" t="s">
        <v>3</v>
      </c>
      <c r="Z37" s="50">
        <v>0</v>
      </c>
      <c r="AA37" s="71" t="str">
        <f t="shared" si="18"/>
        <v>－</v>
      </c>
      <c r="AB37" s="71" t="str">
        <f t="shared" si="19"/>
        <v>－</v>
      </c>
      <c r="AC37" s="71" t="str">
        <f t="shared" si="11"/>
        <v>－</v>
      </c>
      <c r="AD37" s="49"/>
      <c r="AE37" s="120" t="s">
        <v>10</v>
      </c>
      <c r="AF37" s="120"/>
      <c r="AG37" s="62"/>
      <c r="AH37" s="125"/>
      <c r="AI37" s="5"/>
    </row>
    <row r="38" spans="1:35" s="7" customFormat="1" ht="21.75" customHeight="1">
      <c r="A38" s="128"/>
      <c r="B38" s="61"/>
      <c r="C38" s="120" t="s">
        <v>11</v>
      </c>
      <c r="D38" s="120"/>
      <c r="E38" s="44"/>
      <c r="F38" s="54" t="s">
        <v>3</v>
      </c>
      <c r="G38" s="55" t="s">
        <v>3</v>
      </c>
      <c r="H38" s="50">
        <v>0</v>
      </c>
      <c r="I38" s="71" t="str">
        <f t="shared" si="12"/>
        <v>－</v>
      </c>
      <c r="J38" s="71" t="str">
        <f t="shared" si="13"/>
        <v>－</v>
      </c>
      <c r="K38" s="71" t="str">
        <f t="shared" si="2"/>
        <v>－</v>
      </c>
      <c r="L38" s="54" t="s">
        <v>3</v>
      </c>
      <c r="M38" s="55" t="s">
        <v>3</v>
      </c>
      <c r="N38" s="50">
        <v>0</v>
      </c>
      <c r="O38" s="71" t="str">
        <f t="shared" si="14"/>
        <v>－</v>
      </c>
      <c r="P38" s="71" t="str">
        <f t="shared" si="15"/>
        <v>－</v>
      </c>
      <c r="Q38" s="71" t="str">
        <f t="shared" si="5"/>
        <v>－</v>
      </c>
      <c r="R38" s="54" t="s">
        <v>3</v>
      </c>
      <c r="S38" s="55" t="s">
        <v>3</v>
      </c>
      <c r="T38" s="50">
        <v>0</v>
      </c>
      <c r="U38" s="71" t="str">
        <f>IF(R38&gt;0,ROUND((S38-T38)/(R38-T38)*100,1),"－")</f>
        <v>－</v>
      </c>
      <c r="V38" s="71" t="str">
        <f>IF(R38&gt;0,ROUNDDOWN((S38-T38)/(R38-T38)*100,1),"－")</f>
        <v>－</v>
      </c>
      <c r="W38" s="71" t="str">
        <f>IF(V38=99.9,99.9,U38)</f>
        <v>－</v>
      </c>
      <c r="X38" s="54" t="s">
        <v>70</v>
      </c>
      <c r="Y38" s="55" t="s">
        <v>70</v>
      </c>
      <c r="Z38" s="50">
        <v>0</v>
      </c>
      <c r="AA38" s="71" t="str">
        <f t="shared" si="18"/>
        <v>－</v>
      </c>
      <c r="AB38" s="71" t="str">
        <f t="shared" si="19"/>
        <v>－</v>
      </c>
      <c r="AC38" s="71" t="str">
        <f t="shared" si="11"/>
        <v>－</v>
      </c>
      <c r="AD38" s="49"/>
      <c r="AE38" s="120" t="s">
        <v>11</v>
      </c>
      <c r="AF38" s="120"/>
      <c r="AG38" s="62"/>
      <c r="AH38" s="125"/>
      <c r="AI38" s="5"/>
    </row>
    <row r="39" spans="1:35" s="7" customFormat="1" ht="21.75" customHeight="1">
      <c r="A39" s="128"/>
      <c r="B39" s="61"/>
      <c r="C39" s="120" t="s">
        <v>14</v>
      </c>
      <c r="D39" s="120"/>
      <c r="E39" s="44"/>
      <c r="F39" s="54" t="s">
        <v>3</v>
      </c>
      <c r="G39" s="55" t="s">
        <v>3</v>
      </c>
      <c r="H39" s="50">
        <v>0</v>
      </c>
      <c r="I39" s="71" t="str">
        <f t="shared" si="12"/>
        <v>－</v>
      </c>
      <c r="J39" s="71" t="str">
        <f t="shared" si="13"/>
        <v>－</v>
      </c>
      <c r="K39" s="71" t="str">
        <f t="shared" si="2"/>
        <v>－</v>
      </c>
      <c r="L39" s="54" t="s">
        <v>3</v>
      </c>
      <c r="M39" s="55" t="s">
        <v>3</v>
      </c>
      <c r="N39" s="50">
        <v>0</v>
      </c>
      <c r="O39" s="71" t="str">
        <f t="shared" si="14"/>
        <v>－</v>
      </c>
      <c r="P39" s="71" t="str">
        <f t="shared" si="15"/>
        <v>－</v>
      </c>
      <c r="Q39" s="71" t="str">
        <f t="shared" si="5"/>
        <v>－</v>
      </c>
      <c r="R39" s="54" t="s">
        <v>3</v>
      </c>
      <c r="S39" s="55" t="s">
        <v>3</v>
      </c>
      <c r="T39" s="50">
        <v>0</v>
      </c>
      <c r="U39" s="71" t="str">
        <f t="shared" si="16"/>
        <v>－</v>
      </c>
      <c r="V39" s="71" t="str">
        <f t="shared" si="17"/>
        <v>－</v>
      </c>
      <c r="W39" s="71" t="str">
        <f t="shared" si="8"/>
        <v>－</v>
      </c>
      <c r="X39" s="54" t="s">
        <v>3</v>
      </c>
      <c r="Y39" s="55" t="s">
        <v>3</v>
      </c>
      <c r="Z39" s="50">
        <v>0</v>
      </c>
      <c r="AA39" s="71" t="str">
        <f t="shared" si="18"/>
        <v>－</v>
      </c>
      <c r="AB39" s="71" t="str">
        <f t="shared" si="19"/>
        <v>－</v>
      </c>
      <c r="AC39" s="71" t="str">
        <f t="shared" si="11"/>
        <v>－</v>
      </c>
      <c r="AD39" s="49"/>
      <c r="AE39" s="120" t="s">
        <v>14</v>
      </c>
      <c r="AF39" s="120"/>
      <c r="AG39" s="62"/>
      <c r="AH39" s="125"/>
      <c r="AI39" s="5"/>
    </row>
    <row r="40" spans="1:35" s="7" customFormat="1" ht="21.75" customHeight="1">
      <c r="A40" s="128"/>
      <c r="B40" s="63"/>
      <c r="C40" s="120" t="s">
        <v>15</v>
      </c>
      <c r="D40" s="120"/>
      <c r="E40" s="44"/>
      <c r="F40" s="54" t="s">
        <v>3</v>
      </c>
      <c r="G40" s="55" t="s">
        <v>3</v>
      </c>
      <c r="H40" s="50">
        <v>0</v>
      </c>
      <c r="I40" s="71" t="str">
        <f t="shared" si="12"/>
        <v>－</v>
      </c>
      <c r="J40" s="71" t="str">
        <f t="shared" si="13"/>
        <v>－</v>
      </c>
      <c r="K40" s="71" t="str">
        <f t="shared" si="2"/>
        <v>－</v>
      </c>
      <c r="L40" s="54" t="s">
        <v>3</v>
      </c>
      <c r="M40" s="55" t="s">
        <v>3</v>
      </c>
      <c r="N40" s="50">
        <v>0</v>
      </c>
      <c r="O40" s="71" t="str">
        <f t="shared" si="14"/>
        <v>－</v>
      </c>
      <c r="P40" s="71" t="str">
        <f t="shared" si="15"/>
        <v>－</v>
      </c>
      <c r="Q40" s="71" t="str">
        <f t="shared" si="5"/>
        <v>－</v>
      </c>
      <c r="R40" s="54" t="s">
        <v>3</v>
      </c>
      <c r="S40" s="55" t="s">
        <v>3</v>
      </c>
      <c r="T40" s="50">
        <v>0</v>
      </c>
      <c r="U40" s="71" t="str">
        <f t="shared" si="16"/>
        <v>－</v>
      </c>
      <c r="V40" s="71" t="str">
        <f t="shared" si="17"/>
        <v>－</v>
      </c>
      <c r="W40" s="71" t="str">
        <f t="shared" si="8"/>
        <v>－</v>
      </c>
      <c r="X40" s="54" t="s">
        <v>3</v>
      </c>
      <c r="Y40" s="55" t="s">
        <v>3</v>
      </c>
      <c r="Z40" s="50">
        <v>0</v>
      </c>
      <c r="AA40" s="71" t="str">
        <f t="shared" si="18"/>
        <v>－</v>
      </c>
      <c r="AB40" s="71" t="str">
        <f t="shared" si="19"/>
        <v>－</v>
      </c>
      <c r="AC40" s="71" t="str">
        <f t="shared" si="11"/>
        <v>－</v>
      </c>
      <c r="AD40" s="49"/>
      <c r="AE40" s="120" t="s">
        <v>15</v>
      </c>
      <c r="AF40" s="120"/>
      <c r="AG40" s="62"/>
      <c r="AH40" s="125"/>
      <c r="AI40" s="5"/>
    </row>
    <row r="41" spans="1:35" s="7" customFormat="1" ht="21.75" customHeight="1">
      <c r="A41" s="128"/>
      <c r="B41" s="61"/>
      <c r="C41" s="120" t="s">
        <v>12</v>
      </c>
      <c r="D41" s="120"/>
      <c r="E41" s="44"/>
      <c r="F41" s="54" t="s">
        <v>3</v>
      </c>
      <c r="G41" s="55" t="s">
        <v>3</v>
      </c>
      <c r="H41" s="50">
        <v>0</v>
      </c>
      <c r="I41" s="71" t="str">
        <f t="shared" si="12"/>
        <v>－</v>
      </c>
      <c r="J41" s="71" t="str">
        <f t="shared" si="13"/>
        <v>－</v>
      </c>
      <c r="K41" s="71" t="str">
        <f t="shared" si="2"/>
        <v>－</v>
      </c>
      <c r="L41" s="54" t="s">
        <v>3</v>
      </c>
      <c r="M41" s="55" t="s">
        <v>3</v>
      </c>
      <c r="N41" s="50">
        <v>0</v>
      </c>
      <c r="O41" s="71" t="str">
        <f t="shared" si="14"/>
        <v>－</v>
      </c>
      <c r="P41" s="71" t="str">
        <f t="shared" si="15"/>
        <v>－</v>
      </c>
      <c r="Q41" s="71" t="str">
        <f t="shared" si="5"/>
        <v>－</v>
      </c>
      <c r="R41" s="54" t="s">
        <v>3</v>
      </c>
      <c r="S41" s="55" t="s">
        <v>3</v>
      </c>
      <c r="T41" s="50">
        <v>0</v>
      </c>
      <c r="U41" s="71" t="str">
        <f t="shared" si="16"/>
        <v>－</v>
      </c>
      <c r="V41" s="71" t="str">
        <f t="shared" si="17"/>
        <v>－</v>
      </c>
      <c r="W41" s="71" t="str">
        <f t="shared" si="8"/>
        <v>－</v>
      </c>
      <c r="X41" s="54" t="s">
        <v>3</v>
      </c>
      <c r="Y41" s="55" t="s">
        <v>3</v>
      </c>
      <c r="Z41" s="50">
        <v>0</v>
      </c>
      <c r="AA41" s="71" t="str">
        <f t="shared" si="18"/>
        <v>－</v>
      </c>
      <c r="AB41" s="71" t="str">
        <f t="shared" si="19"/>
        <v>－</v>
      </c>
      <c r="AC41" s="71" t="str">
        <f t="shared" si="11"/>
        <v>－</v>
      </c>
      <c r="AD41" s="49"/>
      <c r="AE41" s="120" t="s">
        <v>12</v>
      </c>
      <c r="AF41" s="120"/>
      <c r="AG41" s="62"/>
      <c r="AH41" s="125"/>
      <c r="AI41" s="5"/>
    </row>
    <row r="42" spans="1:35" s="7" customFormat="1" ht="21.75" customHeight="1">
      <c r="A42" s="128"/>
      <c r="B42" s="61"/>
      <c r="C42" s="120" t="s">
        <v>13</v>
      </c>
      <c r="D42" s="120"/>
      <c r="E42" s="44"/>
      <c r="F42" s="54" t="s">
        <v>3</v>
      </c>
      <c r="G42" s="55" t="s">
        <v>3</v>
      </c>
      <c r="H42" s="50">
        <v>0</v>
      </c>
      <c r="I42" s="71" t="str">
        <f t="shared" si="12"/>
        <v>－</v>
      </c>
      <c r="J42" s="71" t="str">
        <f t="shared" si="13"/>
        <v>－</v>
      </c>
      <c r="K42" s="71" t="str">
        <f t="shared" si="2"/>
        <v>－</v>
      </c>
      <c r="L42" s="54" t="s">
        <v>3</v>
      </c>
      <c r="M42" s="55" t="s">
        <v>3</v>
      </c>
      <c r="N42" s="50">
        <v>0</v>
      </c>
      <c r="O42" s="71" t="str">
        <f t="shared" si="14"/>
        <v>－</v>
      </c>
      <c r="P42" s="71" t="str">
        <f t="shared" si="15"/>
        <v>－</v>
      </c>
      <c r="Q42" s="71" t="str">
        <f t="shared" si="5"/>
        <v>－</v>
      </c>
      <c r="R42" s="54" t="s">
        <v>3</v>
      </c>
      <c r="S42" s="55" t="s">
        <v>3</v>
      </c>
      <c r="T42" s="50">
        <v>0</v>
      </c>
      <c r="U42" s="71" t="str">
        <f t="shared" si="16"/>
        <v>－</v>
      </c>
      <c r="V42" s="71" t="str">
        <f t="shared" si="17"/>
        <v>－</v>
      </c>
      <c r="W42" s="71" t="str">
        <f t="shared" si="8"/>
        <v>－</v>
      </c>
      <c r="X42" s="54" t="s">
        <v>3</v>
      </c>
      <c r="Y42" s="55" t="s">
        <v>3</v>
      </c>
      <c r="Z42" s="50">
        <v>0</v>
      </c>
      <c r="AA42" s="71" t="str">
        <f t="shared" si="18"/>
        <v>－</v>
      </c>
      <c r="AB42" s="71" t="str">
        <f t="shared" si="19"/>
        <v>－</v>
      </c>
      <c r="AC42" s="71" t="str">
        <f t="shared" si="11"/>
        <v>－</v>
      </c>
      <c r="AD42" s="49"/>
      <c r="AE42" s="120" t="s">
        <v>13</v>
      </c>
      <c r="AF42" s="120"/>
      <c r="AG42" s="62"/>
      <c r="AH42" s="125"/>
      <c r="AI42" s="5"/>
    </row>
    <row r="43" spans="1:35" s="7" customFormat="1" ht="21.75" customHeight="1">
      <c r="A43" s="128"/>
      <c r="B43" s="63"/>
      <c r="C43" s="120" t="s">
        <v>31</v>
      </c>
      <c r="D43" s="120"/>
      <c r="E43" s="64"/>
      <c r="F43" s="54" t="s">
        <v>3</v>
      </c>
      <c r="G43" s="55" t="s">
        <v>3</v>
      </c>
      <c r="H43" s="50">
        <v>0</v>
      </c>
      <c r="I43" s="71" t="str">
        <f t="shared" si="12"/>
        <v>－</v>
      </c>
      <c r="J43" s="71" t="str">
        <f t="shared" si="13"/>
        <v>－</v>
      </c>
      <c r="K43" s="71" t="str">
        <f t="shared" si="2"/>
        <v>－</v>
      </c>
      <c r="L43" s="54" t="s">
        <v>3</v>
      </c>
      <c r="M43" s="55" t="s">
        <v>3</v>
      </c>
      <c r="N43" s="50">
        <v>0</v>
      </c>
      <c r="O43" s="71" t="str">
        <f t="shared" si="14"/>
        <v>－</v>
      </c>
      <c r="P43" s="71" t="str">
        <f t="shared" si="15"/>
        <v>－</v>
      </c>
      <c r="Q43" s="71" t="str">
        <f t="shared" si="5"/>
        <v>－</v>
      </c>
      <c r="R43" s="54" t="s">
        <v>3</v>
      </c>
      <c r="S43" s="55" t="s">
        <v>3</v>
      </c>
      <c r="T43" s="50">
        <v>0</v>
      </c>
      <c r="U43" s="71" t="str">
        <f t="shared" si="16"/>
        <v>－</v>
      </c>
      <c r="V43" s="71" t="str">
        <f t="shared" si="17"/>
        <v>－</v>
      </c>
      <c r="W43" s="71" t="str">
        <f t="shared" si="8"/>
        <v>－</v>
      </c>
      <c r="X43" s="54" t="s">
        <v>3</v>
      </c>
      <c r="Y43" s="55" t="s">
        <v>3</v>
      </c>
      <c r="Z43" s="50">
        <v>0</v>
      </c>
      <c r="AA43" s="71" t="str">
        <f t="shared" si="18"/>
        <v>－</v>
      </c>
      <c r="AB43" s="71" t="str">
        <f t="shared" si="19"/>
        <v>－</v>
      </c>
      <c r="AC43" s="71" t="str">
        <f t="shared" si="11"/>
        <v>－</v>
      </c>
      <c r="AD43" s="65"/>
      <c r="AE43" s="120" t="s">
        <v>31</v>
      </c>
      <c r="AF43" s="120"/>
      <c r="AG43" s="62"/>
      <c r="AH43" s="125"/>
      <c r="AI43" s="5"/>
    </row>
    <row r="44" spans="1:35" s="7" customFormat="1" ht="21.75" customHeight="1">
      <c r="A44" s="128"/>
      <c r="B44" s="61"/>
      <c r="C44" s="121" t="s">
        <v>16</v>
      </c>
      <c r="D44" s="121"/>
      <c r="E44" s="44"/>
      <c r="F44" s="54" t="str">
        <f>IF(SUM(F45:F47)=0,"－",SUM(F45:F47))</f>
        <v>－</v>
      </c>
      <c r="G44" s="54" t="str">
        <f>IF(F44=0,"－",SUM(G45:G47))</f>
        <v>－</v>
      </c>
      <c r="H44" s="52">
        <f>SUM(H45:H47)</f>
        <v>0</v>
      </c>
      <c r="I44" s="71" t="str">
        <f t="shared" si="12"/>
        <v>－</v>
      </c>
      <c r="J44" s="71" t="str">
        <f t="shared" si="13"/>
        <v>－</v>
      </c>
      <c r="K44" s="71" t="str">
        <f t="shared" si="2"/>
        <v>－</v>
      </c>
      <c r="L44" s="54" t="str">
        <f>IF(SUM(L45:L47)=0,"－",SUM(L45:L47))</f>
        <v>－</v>
      </c>
      <c r="M44" s="54" t="str">
        <f>IF(L44=0,"－",SUM(M45:M47))</f>
        <v>－</v>
      </c>
      <c r="N44" s="52">
        <f>SUM(N45:N47)</f>
        <v>0</v>
      </c>
      <c r="O44" s="71" t="str">
        <f t="shared" si="14"/>
        <v>－</v>
      </c>
      <c r="P44" s="71" t="str">
        <f t="shared" si="15"/>
        <v>－</v>
      </c>
      <c r="Q44" s="71" t="str">
        <f t="shared" si="5"/>
        <v>－</v>
      </c>
      <c r="R44" s="54" t="str">
        <f>IF(SUM(R45:R47)=0,"－",SUM(R45:R47))</f>
        <v>－</v>
      </c>
      <c r="S44" s="54" t="str">
        <f>IF(R44=0,"－",SUM(S45:S47))</f>
        <v>－</v>
      </c>
      <c r="T44" s="52">
        <f>SUM(T45:T47)</f>
        <v>0</v>
      </c>
      <c r="U44" s="71" t="str">
        <f t="shared" si="16"/>
        <v>－</v>
      </c>
      <c r="V44" s="71" t="str">
        <f t="shared" si="17"/>
        <v>－</v>
      </c>
      <c r="W44" s="71" t="str">
        <f t="shared" si="8"/>
        <v>－</v>
      </c>
      <c r="X44" s="54" t="str">
        <f>IF(SUM(X45:X47)=0,"－",SUM(X45:X47))</f>
        <v>－</v>
      </c>
      <c r="Y44" s="54" t="str">
        <f>IF(X44=0,"－",SUM(Y45:Y47))</f>
        <v>－</v>
      </c>
      <c r="Z44" s="52">
        <f>SUM(Z45:Z47)</f>
        <v>0</v>
      </c>
      <c r="AA44" s="71" t="str">
        <f t="shared" si="18"/>
        <v>－</v>
      </c>
      <c r="AB44" s="71" t="str">
        <f t="shared" si="19"/>
        <v>－</v>
      </c>
      <c r="AC44" s="71" t="str">
        <f t="shared" si="11"/>
        <v>－</v>
      </c>
      <c r="AD44" s="49"/>
      <c r="AE44" s="121" t="s">
        <v>16</v>
      </c>
      <c r="AF44" s="121"/>
      <c r="AG44" s="62"/>
      <c r="AH44" s="125"/>
      <c r="AI44" s="5"/>
    </row>
    <row r="45" spans="1:35" s="7" customFormat="1" ht="21.75" customHeight="1">
      <c r="A45" s="128"/>
      <c r="B45" s="37"/>
      <c r="C45" s="118" t="s">
        <v>55</v>
      </c>
      <c r="D45" s="122"/>
      <c r="E45" s="119"/>
      <c r="F45" s="54" t="s">
        <v>71</v>
      </c>
      <c r="G45" s="55" t="s">
        <v>71</v>
      </c>
      <c r="H45" s="50">
        <v>0</v>
      </c>
      <c r="I45" s="71" t="str">
        <f t="shared" si="12"/>
        <v>－</v>
      </c>
      <c r="J45" s="71" t="str">
        <f t="shared" si="13"/>
        <v>－</v>
      </c>
      <c r="K45" s="71" t="str">
        <f t="shared" si="2"/>
        <v>－</v>
      </c>
      <c r="L45" s="54" t="s">
        <v>71</v>
      </c>
      <c r="M45" s="55" t="s">
        <v>71</v>
      </c>
      <c r="N45" s="50">
        <v>0</v>
      </c>
      <c r="O45" s="71" t="str">
        <f t="shared" si="14"/>
        <v>－</v>
      </c>
      <c r="P45" s="71" t="str">
        <f t="shared" si="15"/>
        <v>－</v>
      </c>
      <c r="Q45" s="71" t="str">
        <f t="shared" si="5"/>
        <v>－</v>
      </c>
      <c r="R45" s="54" t="s">
        <v>71</v>
      </c>
      <c r="S45" s="55" t="s">
        <v>71</v>
      </c>
      <c r="T45" s="50">
        <v>0</v>
      </c>
      <c r="U45" s="71" t="str">
        <f t="shared" si="16"/>
        <v>－</v>
      </c>
      <c r="V45" s="71" t="str">
        <f t="shared" si="17"/>
        <v>－</v>
      </c>
      <c r="W45" s="71" t="str">
        <f t="shared" si="8"/>
        <v>－</v>
      </c>
      <c r="X45" s="54" t="s">
        <v>71</v>
      </c>
      <c r="Y45" s="55" t="s">
        <v>71</v>
      </c>
      <c r="Z45" s="50">
        <v>0</v>
      </c>
      <c r="AA45" s="71" t="str">
        <f t="shared" si="18"/>
        <v>－</v>
      </c>
      <c r="AB45" s="71" t="str">
        <f t="shared" si="19"/>
        <v>－</v>
      </c>
      <c r="AC45" s="71" t="str">
        <f t="shared" si="11"/>
        <v>－</v>
      </c>
      <c r="AD45" s="118" t="s">
        <v>55</v>
      </c>
      <c r="AE45" s="122"/>
      <c r="AF45" s="119"/>
      <c r="AG45" s="72"/>
      <c r="AH45" s="125"/>
      <c r="AI45" s="5"/>
    </row>
    <row r="46" spans="1:35" s="7" customFormat="1" ht="21.75" customHeight="1">
      <c r="A46" s="128"/>
      <c r="B46" s="37"/>
      <c r="C46" s="118" t="s">
        <v>56</v>
      </c>
      <c r="D46" s="122"/>
      <c r="E46" s="119"/>
      <c r="F46" s="54" t="s">
        <v>3</v>
      </c>
      <c r="G46" s="55" t="s">
        <v>3</v>
      </c>
      <c r="H46" s="50">
        <v>0</v>
      </c>
      <c r="I46" s="71" t="str">
        <f t="shared" si="12"/>
        <v>－</v>
      </c>
      <c r="J46" s="71" t="str">
        <f t="shared" si="13"/>
        <v>－</v>
      </c>
      <c r="K46" s="71" t="str">
        <f t="shared" si="2"/>
        <v>－</v>
      </c>
      <c r="L46" s="54" t="s">
        <v>3</v>
      </c>
      <c r="M46" s="55" t="s">
        <v>3</v>
      </c>
      <c r="N46" s="50">
        <v>0</v>
      </c>
      <c r="O46" s="71" t="str">
        <f t="shared" si="14"/>
        <v>－</v>
      </c>
      <c r="P46" s="71" t="str">
        <f t="shared" si="15"/>
        <v>－</v>
      </c>
      <c r="Q46" s="71" t="str">
        <f t="shared" si="5"/>
        <v>－</v>
      </c>
      <c r="R46" s="54" t="s">
        <v>3</v>
      </c>
      <c r="S46" s="55" t="s">
        <v>3</v>
      </c>
      <c r="T46" s="50">
        <v>0</v>
      </c>
      <c r="U46" s="71" t="str">
        <f t="shared" si="16"/>
        <v>－</v>
      </c>
      <c r="V46" s="71" t="str">
        <f t="shared" si="17"/>
        <v>－</v>
      </c>
      <c r="W46" s="71" t="str">
        <f t="shared" si="8"/>
        <v>－</v>
      </c>
      <c r="X46" s="54" t="s">
        <v>3</v>
      </c>
      <c r="Y46" s="55" t="s">
        <v>3</v>
      </c>
      <c r="Z46" s="50">
        <v>0</v>
      </c>
      <c r="AA46" s="71" t="str">
        <f t="shared" si="18"/>
        <v>－</v>
      </c>
      <c r="AB46" s="71" t="str">
        <f t="shared" si="19"/>
        <v>－</v>
      </c>
      <c r="AC46" s="71" t="str">
        <f t="shared" si="11"/>
        <v>－</v>
      </c>
      <c r="AD46" s="118" t="s">
        <v>56</v>
      </c>
      <c r="AE46" s="122"/>
      <c r="AF46" s="119"/>
      <c r="AG46" s="72"/>
      <c r="AH46" s="125"/>
      <c r="AI46" s="5"/>
    </row>
    <row r="47" spans="1:35" s="7" customFormat="1" ht="21.75" customHeight="1">
      <c r="A47" s="128"/>
      <c r="B47" s="73"/>
      <c r="C47" s="118" t="s">
        <v>57</v>
      </c>
      <c r="D47" s="122"/>
      <c r="E47" s="119"/>
      <c r="F47" s="54" t="s">
        <v>3</v>
      </c>
      <c r="G47" s="55" t="s">
        <v>3</v>
      </c>
      <c r="H47" s="50">
        <v>0</v>
      </c>
      <c r="I47" s="71" t="str">
        <f t="shared" si="12"/>
        <v>－</v>
      </c>
      <c r="J47" s="71" t="str">
        <f t="shared" si="13"/>
        <v>－</v>
      </c>
      <c r="K47" s="71" t="str">
        <f t="shared" si="2"/>
        <v>－</v>
      </c>
      <c r="L47" s="54" t="s">
        <v>3</v>
      </c>
      <c r="M47" s="55" t="s">
        <v>3</v>
      </c>
      <c r="N47" s="50">
        <v>0</v>
      </c>
      <c r="O47" s="71" t="str">
        <f t="shared" si="14"/>
        <v>－</v>
      </c>
      <c r="P47" s="71" t="str">
        <f t="shared" si="15"/>
        <v>－</v>
      </c>
      <c r="Q47" s="71" t="str">
        <f t="shared" si="5"/>
        <v>－</v>
      </c>
      <c r="R47" s="54" t="s">
        <v>3</v>
      </c>
      <c r="S47" s="55" t="s">
        <v>3</v>
      </c>
      <c r="T47" s="50">
        <v>0</v>
      </c>
      <c r="U47" s="71" t="str">
        <f t="shared" si="16"/>
        <v>－</v>
      </c>
      <c r="V47" s="71" t="str">
        <f t="shared" si="17"/>
        <v>－</v>
      </c>
      <c r="W47" s="71" t="str">
        <f t="shared" si="8"/>
        <v>－</v>
      </c>
      <c r="X47" s="54" t="s">
        <v>3</v>
      </c>
      <c r="Y47" s="55" t="s">
        <v>3</v>
      </c>
      <c r="Z47" s="50">
        <v>0</v>
      </c>
      <c r="AA47" s="71" t="str">
        <f t="shared" si="18"/>
        <v>－</v>
      </c>
      <c r="AB47" s="71" t="str">
        <f t="shared" si="19"/>
        <v>－</v>
      </c>
      <c r="AC47" s="71" t="str">
        <f t="shared" si="11"/>
        <v>－</v>
      </c>
      <c r="AD47" s="118" t="s">
        <v>57</v>
      </c>
      <c r="AE47" s="122"/>
      <c r="AF47" s="119"/>
      <c r="AG47" s="74"/>
      <c r="AH47" s="125"/>
      <c r="AI47" s="5"/>
    </row>
    <row r="48" spans="1:256" s="7" customFormat="1" ht="21.75" customHeight="1">
      <c r="A48" s="129"/>
      <c r="B48" s="87"/>
      <c r="C48" s="120" t="s">
        <v>58</v>
      </c>
      <c r="D48" s="120"/>
      <c r="E48" s="58"/>
      <c r="F48" s="52">
        <f>F31+F34+F44+SUM(F36:F43)</f>
        <v>1965743907</v>
      </c>
      <c r="G48" s="50">
        <f>G31+G34+G44+SUM(G36:G43)</f>
        <v>482060832</v>
      </c>
      <c r="H48" s="50">
        <f>H31+H34+H44+SUM(H36:H43)</f>
        <v>20000</v>
      </c>
      <c r="I48" s="71">
        <f>IF(F48&gt;0,ROUND((G48-H48)/(F48-H48)*100,1),"－")</f>
        <v>24.5</v>
      </c>
      <c r="J48" s="71">
        <f>IF(F48&gt;0,ROUNDDOWN((G48-H48)/(F48-H48)*100,1),"－")</f>
        <v>24.5</v>
      </c>
      <c r="K48" s="51">
        <f>IF(J48=99.9,99.9,I48)</f>
        <v>24.5</v>
      </c>
      <c r="L48" s="52">
        <f>L31+L34+L44+SUM(L36:L43)</f>
        <v>2896551078</v>
      </c>
      <c r="M48" s="50">
        <f>M31+M34+M44+SUM(M36:M43)</f>
        <v>786733293</v>
      </c>
      <c r="N48" s="50">
        <f>N31+N34+N44+SUM(N36:N43)</f>
        <v>151823</v>
      </c>
      <c r="O48" s="71">
        <f>IF(L48&gt;0,ROUND((M48-N48)/(L48-N48)*100,1),"－")</f>
        <v>27.2</v>
      </c>
      <c r="P48" s="71">
        <f>IF(L48&gt;0,ROUNDDOWN((M48-N48)/(L48-N48)*100,1),"－")</f>
        <v>27.1</v>
      </c>
      <c r="Q48" s="51">
        <f>IF(P48=99.9,99.9,O48)</f>
        <v>27.2</v>
      </c>
      <c r="R48" s="52">
        <f>R31+R34+R44+SUM(R36:R43)</f>
        <v>2198351046</v>
      </c>
      <c r="S48" s="50">
        <f>S31+S34+S44+SUM(S36:S43)</f>
        <v>376747680</v>
      </c>
      <c r="T48" s="50">
        <f>T31+T34+T44+SUM(T36:T43)</f>
        <v>73860</v>
      </c>
      <c r="U48" s="71">
        <f t="shared" si="16"/>
        <v>17.1</v>
      </c>
      <c r="V48" s="71">
        <f t="shared" si="17"/>
        <v>17.1</v>
      </c>
      <c r="W48" s="51">
        <f t="shared" si="8"/>
        <v>17.1</v>
      </c>
      <c r="X48" s="52">
        <f>X31+X34+X44+SUM(X36:X43)</f>
        <v>1063234674</v>
      </c>
      <c r="Y48" s="50">
        <f>Y31+Y34+Y44+SUM(Y36:Y43)</f>
        <v>311677461</v>
      </c>
      <c r="Z48" s="50">
        <f>Z31+Z34+Z44+SUM(Z36:Z43)</f>
        <v>15200</v>
      </c>
      <c r="AA48" s="71">
        <f t="shared" si="18"/>
        <v>29.3</v>
      </c>
      <c r="AB48" s="71">
        <f t="shared" si="19"/>
        <v>29.3</v>
      </c>
      <c r="AC48" s="51">
        <f t="shared" si="11"/>
        <v>29.3</v>
      </c>
      <c r="AD48" s="75"/>
      <c r="AE48" s="120" t="s">
        <v>58</v>
      </c>
      <c r="AF48" s="120"/>
      <c r="AG48" s="91"/>
      <c r="AH48" s="12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35" s="7" customFormat="1" ht="21.75" customHeight="1" thickBot="1">
      <c r="A49" s="76"/>
      <c r="B49" s="123" t="s">
        <v>44</v>
      </c>
      <c r="C49" s="123"/>
      <c r="D49" s="123"/>
      <c r="E49" s="77"/>
      <c r="F49" s="80">
        <f>F26+F48</f>
        <v>30256757722</v>
      </c>
      <c r="G49" s="78">
        <f>G26+G48</f>
        <v>28345545330</v>
      </c>
      <c r="H49" s="78">
        <f>H26+H48</f>
        <v>862147</v>
      </c>
      <c r="I49" s="100">
        <f>IF(F49&gt;0,ROUND((G49-H49)/(F49-H49)*100,1),"－")</f>
        <v>93.7</v>
      </c>
      <c r="J49" s="100">
        <f>IF(F49&gt;0,ROUNDDOWN((G49-H49)/(F49-H49)*100,1),"－")</f>
        <v>93.6</v>
      </c>
      <c r="K49" s="79">
        <f>IF(J49=99.9,99.9,I49)</f>
        <v>93.7</v>
      </c>
      <c r="L49" s="80">
        <f>L26+L48</f>
        <v>49506263177</v>
      </c>
      <c r="M49" s="78">
        <f>M26+M48</f>
        <v>46644817039</v>
      </c>
      <c r="N49" s="78">
        <f>N26+N48</f>
        <v>4562384</v>
      </c>
      <c r="O49" s="100">
        <f>IF(L49&gt;0,ROUND((M49-N49)/(L49-N49)*100,1),"－")</f>
        <v>94.2</v>
      </c>
      <c r="P49" s="100">
        <f>IF(L49&gt;0,ROUNDDOWN((M49-N49)/(L49-N49)*100,1),"－")</f>
        <v>94.2</v>
      </c>
      <c r="Q49" s="79">
        <f>IF(P49=99.9,99.9,O49)</f>
        <v>94.2</v>
      </c>
      <c r="R49" s="80">
        <f>R26+R48</f>
        <v>30841218559</v>
      </c>
      <c r="S49" s="78">
        <f>S26+S48</f>
        <v>28391844985</v>
      </c>
      <c r="T49" s="78">
        <f>T26+T48</f>
        <v>2462292</v>
      </c>
      <c r="U49" s="100">
        <f t="shared" si="16"/>
        <v>92.1</v>
      </c>
      <c r="V49" s="100">
        <f t="shared" si="17"/>
        <v>92</v>
      </c>
      <c r="W49" s="79">
        <f t="shared" si="8"/>
        <v>92.1</v>
      </c>
      <c r="X49" s="80">
        <f>X26+X48</f>
        <v>17984566760</v>
      </c>
      <c r="Y49" s="78">
        <f>Y26+Y48</f>
        <v>16987499424</v>
      </c>
      <c r="Z49" s="78">
        <f>Z26+Z48</f>
        <v>1685905</v>
      </c>
      <c r="AA49" s="100">
        <f t="shared" si="18"/>
        <v>94.5</v>
      </c>
      <c r="AB49" s="100">
        <f t="shared" si="19"/>
        <v>94.4</v>
      </c>
      <c r="AC49" s="79">
        <f t="shared" si="11"/>
        <v>94.5</v>
      </c>
      <c r="AD49" s="82"/>
      <c r="AE49" s="123" t="s">
        <v>44</v>
      </c>
      <c r="AF49" s="123"/>
      <c r="AG49" s="123"/>
      <c r="AH49" s="83"/>
      <c r="AI49" s="5"/>
    </row>
    <row r="50" spans="1:35" s="7" customFormat="1" ht="15" customHeight="1">
      <c r="A50" s="5"/>
      <c r="B50" s="6" t="s">
        <v>45</v>
      </c>
      <c r="C50" s="5" t="s">
        <v>46</v>
      </c>
      <c r="D50" s="5"/>
      <c r="F50" s="5"/>
      <c r="G50" s="5"/>
      <c r="H50" s="5"/>
      <c r="I50" s="5"/>
      <c r="J50" s="5"/>
      <c r="K50" s="5"/>
      <c r="L50" s="5"/>
      <c r="M50" s="5"/>
      <c r="N50" s="5"/>
      <c r="O50" s="35"/>
      <c r="P50" s="5"/>
      <c r="Q50" s="5"/>
      <c r="R50" s="5"/>
      <c r="S50" s="5"/>
      <c r="T50" s="5"/>
      <c r="U50" s="35"/>
      <c r="V50" s="5"/>
      <c r="W50" s="5"/>
      <c r="X50" s="5"/>
      <c r="Y50" s="5"/>
      <c r="Z50" s="5"/>
      <c r="AA50" s="35"/>
      <c r="AB50" s="5"/>
      <c r="AC50" s="5"/>
      <c r="AF50" s="5"/>
      <c r="AG50" s="5"/>
      <c r="AH50" s="5"/>
      <c r="AI50" s="5"/>
    </row>
    <row r="51" spans="1:35" ht="15" customHeight="1">
      <c r="A51" s="3"/>
      <c r="B51" s="3">
        <v>2</v>
      </c>
      <c r="C51" s="3" t="s">
        <v>47</v>
      </c>
      <c r="D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3"/>
      <c r="Q51" s="3"/>
      <c r="R51" s="3"/>
      <c r="S51" s="3"/>
      <c r="T51" s="3"/>
      <c r="U51" s="8"/>
      <c r="V51" s="3"/>
      <c r="W51" s="3"/>
      <c r="X51" s="3"/>
      <c r="Y51" s="3"/>
      <c r="Z51" s="3"/>
      <c r="AA51" s="8"/>
      <c r="AB51" s="3"/>
      <c r="AC51" s="3"/>
      <c r="AF51" s="3"/>
      <c r="AG51" s="3"/>
      <c r="AH51" s="3"/>
      <c r="AI51" s="3"/>
    </row>
    <row r="52" spans="2:3" ht="15" customHeight="1">
      <c r="B52" s="1">
        <v>3</v>
      </c>
      <c r="C52" s="1" t="s">
        <v>72</v>
      </c>
    </row>
  </sheetData>
  <sheetProtection/>
  <mergeCells count="68">
    <mergeCell ref="AE44:AF44"/>
    <mergeCell ref="AE38:AF38"/>
    <mergeCell ref="AE39:AF39"/>
    <mergeCell ref="AE49:AG49"/>
    <mergeCell ref="AD45:AF45"/>
    <mergeCell ref="AD46:AF46"/>
    <mergeCell ref="AD47:AF47"/>
    <mergeCell ref="AE40:AF40"/>
    <mergeCell ref="AE41:AF41"/>
    <mergeCell ref="AE42:AF42"/>
    <mergeCell ref="AE43:AF43"/>
    <mergeCell ref="AE16:AF16"/>
    <mergeCell ref="AE17:AF17"/>
    <mergeCell ref="AE18:AF18"/>
    <mergeCell ref="AH27:AH48"/>
    <mergeCell ref="AE26:AF26"/>
    <mergeCell ref="AD28:AE28"/>
    <mergeCell ref="AE35:AF35"/>
    <mergeCell ref="AE36:AF36"/>
    <mergeCell ref="AE37:AF37"/>
    <mergeCell ref="AE48:AF48"/>
    <mergeCell ref="AE19:AF19"/>
    <mergeCell ref="AE20:AF20"/>
    <mergeCell ref="AE21:AF21"/>
    <mergeCell ref="AE22:AF22"/>
    <mergeCell ref="C47:E47"/>
    <mergeCell ref="AH5:AH26"/>
    <mergeCell ref="AD6:AE6"/>
    <mergeCell ref="AD7:AE7"/>
    <mergeCell ref="AD8:AE8"/>
    <mergeCell ref="AE15:AF15"/>
    <mergeCell ref="B49:D49"/>
    <mergeCell ref="C41:D41"/>
    <mergeCell ref="C42:D42"/>
    <mergeCell ref="C43:D43"/>
    <mergeCell ref="C44:D44"/>
    <mergeCell ref="C46:E46"/>
    <mergeCell ref="C48:D48"/>
    <mergeCell ref="C45:E45"/>
    <mergeCell ref="A27:A48"/>
    <mergeCell ref="D28:E28"/>
    <mergeCell ref="C35:D35"/>
    <mergeCell ref="C36:D36"/>
    <mergeCell ref="C37:D37"/>
    <mergeCell ref="C38:D38"/>
    <mergeCell ref="B27:B31"/>
    <mergeCell ref="C39:D39"/>
    <mergeCell ref="C40:D40"/>
    <mergeCell ref="A5:A26"/>
    <mergeCell ref="D6:E6"/>
    <mergeCell ref="D7:E7"/>
    <mergeCell ref="D8:E8"/>
    <mergeCell ref="C15:D15"/>
    <mergeCell ref="C16:D16"/>
    <mergeCell ref="C17:D17"/>
    <mergeCell ref="C18:D18"/>
    <mergeCell ref="C19:D19"/>
    <mergeCell ref="C20:D20"/>
    <mergeCell ref="AG27:AG31"/>
    <mergeCell ref="C21:D21"/>
    <mergeCell ref="C22:D22"/>
    <mergeCell ref="C25:E25"/>
    <mergeCell ref="C26:D26"/>
    <mergeCell ref="C23:D23"/>
    <mergeCell ref="C24:D24"/>
    <mergeCell ref="AE23:AF23"/>
    <mergeCell ref="AE24:AF24"/>
    <mergeCell ref="AD25:AF25"/>
  </mergeCells>
  <printOptions horizontalCentered="1"/>
  <pageMargins left="0.5511811023622047" right="0.5511811023622047" top="0.7874015748031497" bottom="0.7086614173228347" header="0.5118110236220472" footer="0.5118110236220472"/>
  <pageSetup fitToWidth="0" fitToHeight="1" horizontalDpi="600" verticalDpi="600" orientation="portrait" paperSize="9" scale="7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3"/>
  <sheetViews>
    <sheetView showGridLines="0" defaultGridColor="0" view="pageBreakPreview" zoomScaleNormal="70" zoomScaleSheetLayoutView="100" zoomScalePageLayoutView="0" colorId="22" workbookViewId="0" topLeftCell="A1">
      <pane xSplit="5" ySplit="4" topLeftCell="F5" activePane="bottomRight" state="frozen"/>
      <selection pane="topLeft" activeCell="AJ14" sqref="AJ14"/>
      <selection pane="topRight" activeCell="AJ14" sqref="AJ14"/>
      <selection pane="bottomLeft" activeCell="AJ14" sqref="AJ14"/>
      <selection pane="bottomRight" activeCell="A1" sqref="A1"/>
    </sheetView>
  </sheetViews>
  <sheetFormatPr defaultColWidth="10.796875" defaultRowHeight="15"/>
  <cols>
    <col min="1" max="3" width="3.59765625" style="1" customWidth="1"/>
    <col min="4" max="4" width="12.09765625" style="1" customWidth="1"/>
    <col min="5" max="5" width="3.59765625" style="1" customWidth="1"/>
    <col min="6" max="7" width="18.3984375" style="1" customWidth="1"/>
    <col min="8" max="8" width="18.3984375" style="1" hidden="1" customWidth="1"/>
    <col min="9" max="10" width="7.8984375" style="1" hidden="1" customWidth="1"/>
    <col min="11" max="11" width="7.8984375" style="1" customWidth="1"/>
    <col min="12" max="13" width="18.19921875" style="1" customWidth="1"/>
    <col min="14" max="14" width="18.19921875" style="1" hidden="1" customWidth="1"/>
    <col min="15" max="16" width="7.69921875" style="1" hidden="1" customWidth="1"/>
    <col min="17" max="17" width="7.69921875" style="1" customWidth="1"/>
    <col min="18" max="19" width="18.19921875" style="1" customWidth="1"/>
    <col min="20" max="20" width="18.19921875" style="1" hidden="1" customWidth="1"/>
    <col min="21" max="22" width="8" style="1" hidden="1" customWidth="1"/>
    <col min="23" max="23" width="8" style="1" customWidth="1"/>
    <col min="24" max="25" width="18.19921875" style="1" customWidth="1"/>
    <col min="26" max="26" width="18.19921875" style="1" hidden="1" customWidth="1"/>
    <col min="27" max="28" width="8" style="1" hidden="1" customWidth="1"/>
    <col min="29" max="29" width="8" style="1" customWidth="1"/>
    <col min="30" max="30" width="3.59765625" style="1" customWidth="1"/>
    <col min="31" max="31" width="12.09765625" style="1" customWidth="1"/>
    <col min="32" max="34" width="3.59765625" style="1" customWidth="1"/>
    <col min="35" max="16384" width="10.69921875" style="1" customWidth="1"/>
  </cols>
  <sheetData>
    <row r="1" spans="1:35" ht="18.75" customHeight="1">
      <c r="A1" s="31" t="s">
        <v>77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8"/>
      <c r="P1" s="8"/>
      <c r="Q1" s="8"/>
      <c r="R1" s="3"/>
      <c r="S1" s="3"/>
      <c r="T1" s="3"/>
      <c r="U1" s="8"/>
      <c r="V1" s="8"/>
      <c r="W1" s="8"/>
      <c r="X1" s="3"/>
      <c r="Y1" s="3"/>
      <c r="Z1" s="3"/>
      <c r="AA1" s="8"/>
      <c r="AB1" s="8"/>
      <c r="AC1" s="8"/>
      <c r="AF1" s="3"/>
      <c r="AG1" s="3"/>
      <c r="AH1" s="3"/>
      <c r="AI1" s="3"/>
    </row>
    <row r="2" spans="1:35" ht="15" thickBot="1">
      <c r="A2" s="32"/>
      <c r="B2" s="32"/>
      <c r="C2" s="32"/>
      <c r="D2" s="32"/>
      <c r="E2" s="9"/>
      <c r="F2" s="32"/>
      <c r="G2" s="32"/>
      <c r="H2" s="32"/>
      <c r="I2" s="32"/>
      <c r="J2" s="32"/>
      <c r="K2" s="32"/>
      <c r="L2" s="32"/>
      <c r="M2" s="32"/>
      <c r="N2" s="32"/>
      <c r="O2" s="10"/>
      <c r="P2" s="10"/>
      <c r="Q2" s="10"/>
      <c r="R2" s="32"/>
      <c r="S2" s="32"/>
      <c r="T2" s="32"/>
      <c r="U2" s="10"/>
      <c r="V2" s="10"/>
      <c r="W2" s="10"/>
      <c r="X2" s="32"/>
      <c r="Y2" s="32"/>
      <c r="Z2" s="32"/>
      <c r="AA2" s="10"/>
      <c r="AB2" s="10"/>
      <c r="AC2" s="10"/>
      <c r="AD2" s="11"/>
      <c r="AE2" s="11"/>
      <c r="AF2" s="11"/>
      <c r="AG2" s="11"/>
      <c r="AH2" s="93" t="s">
        <v>0</v>
      </c>
      <c r="AI2" s="3"/>
    </row>
    <row r="3" spans="1:35" ht="21.75" customHeight="1">
      <c r="A3" s="12"/>
      <c r="B3" s="13"/>
      <c r="C3" s="13"/>
      <c r="D3" s="13"/>
      <c r="E3" s="14"/>
      <c r="F3" s="130" t="s">
        <v>18</v>
      </c>
      <c r="G3" s="131"/>
      <c r="H3" s="131"/>
      <c r="I3" s="16"/>
      <c r="J3" s="95"/>
      <c r="K3" s="95"/>
      <c r="L3" s="130" t="s">
        <v>19</v>
      </c>
      <c r="M3" s="131"/>
      <c r="N3" s="131"/>
      <c r="O3" s="16"/>
      <c r="P3" s="95"/>
      <c r="Q3" s="109"/>
      <c r="R3" s="130" t="s">
        <v>20</v>
      </c>
      <c r="S3" s="131"/>
      <c r="T3" s="131"/>
      <c r="U3" s="16"/>
      <c r="V3" s="95"/>
      <c r="W3" s="109"/>
      <c r="X3" s="131" t="s">
        <v>21</v>
      </c>
      <c r="Y3" s="131"/>
      <c r="Z3" s="131"/>
      <c r="AA3" s="16"/>
      <c r="AB3" s="95"/>
      <c r="AC3" s="109"/>
      <c r="AD3" s="13"/>
      <c r="AE3" s="13"/>
      <c r="AF3" s="13"/>
      <c r="AG3" s="13"/>
      <c r="AH3" s="17"/>
      <c r="AI3" s="3"/>
    </row>
    <row r="4" spans="1:35" ht="21.75" customHeight="1">
      <c r="A4" s="18"/>
      <c r="B4" s="9"/>
      <c r="C4" s="9"/>
      <c r="D4" s="19"/>
      <c r="E4" s="20"/>
      <c r="F4" s="21" t="s">
        <v>1</v>
      </c>
      <c r="G4" s="21" t="s">
        <v>2</v>
      </c>
      <c r="H4" s="21" t="s">
        <v>64</v>
      </c>
      <c r="I4" s="96" t="s">
        <v>66</v>
      </c>
      <c r="J4" s="96" t="s">
        <v>68</v>
      </c>
      <c r="K4" s="22" t="s">
        <v>65</v>
      </c>
      <c r="L4" s="23" t="s">
        <v>1</v>
      </c>
      <c r="M4" s="21" t="s">
        <v>2</v>
      </c>
      <c r="N4" s="21" t="s">
        <v>64</v>
      </c>
      <c r="O4" s="96" t="s">
        <v>66</v>
      </c>
      <c r="P4" s="96" t="s">
        <v>68</v>
      </c>
      <c r="Q4" s="22" t="s">
        <v>65</v>
      </c>
      <c r="R4" s="23" t="s">
        <v>1</v>
      </c>
      <c r="S4" s="21" t="s">
        <v>2</v>
      </c>
      <c r="T4" s="21" t="s">
        <v>64</v>
      </c>
      <c r="U4" s="96" t="s">
        <v>66</v>
      </c>
      <c r="V4" s="96" t="s">
        <v>68</v>
      </c>
      <c r="W4" s="22" t="s">
        <v>65</v>
      </c>
      <c r="X4" s="21" t="s">
        <v>1</v>
      </c>
      <c r="Y4" s="21" t="s">
        <v>2</v>
      </c>
      <c r="Z4" s="21" t="s">
        <v>64</v>
      </c>
      <c r="AA4" s="96" t="s">
        <v>66</v>
      </c>
      <c r="AB4" s="96" t="s">
        <v>68</v>
      </c>
      <c r="AC4" s="22" t="s">
        <v>65</v>
      </c>
      <c r="AD4" s="9"/>
      <c r="AE4" s="9"/>
      <c r="AF4" s="9"/>
      <c r="AG4" s="9"/>
      <c r="AH4" s="26"/>
      <c r="AI4" s="3"/>
    </row>
    <row r="5" spans="1:35" s="7" customFormat="1" ht="21.75" customHeight="1">
      <c r="A5" s="127" t="s">
        <v>60</v>
      </c>
      <c r="B5" s="28"/>
      <c r="C5" s="85"/>
      <c r="D5" s="86" t="s">
        <v>53</v>
      </c>
      <c r="E5" s="44"/>
      <c r="F5" s="45">
        <f>IF(F6+F7+F8=0,"－",F6+F7+F8)</f>
        <v>7465377620</v>
      </c>
      <c r="G5" s="45">
        <f>IF(F5=0,"－",G6+G7+G8)</f>
        <v>7350616352</v>
      </c>
      <c r="H5" s="45">
        <f>H6+H7+H8</f>
        <v>0</v>
      </c>
      <c r="I5" s="98">
        <f aca="true" t="shared" si="0" ref="I5:I29">IF(F5&gt;0,ROUND((G5-H5)/(F5-H5)*100,1),"－")</f>
        <v>98.5</v>
      </c>
      <c r="J5" s="98">
        <f aca="true" t="shared" si="1" ref="J5:J29">IF(F5&gt;0,ROUNDDOWN((G5-H5)/(F5-H5)*100,1),"－")</f>
        <v>98.4</v>
      </c>
      <c r="K5" s="47">
        <f aca="true" t="shared" si="2" ref="K5:K47">IF(J5=99.9,99.9,I5)</f>
        <v>98.5</v>
      </c>
      <c r="L5" s="45">
        <f>IF(L6+L7+L8=0,"－",L6+L7+L8)</f>
        <v>2848386599</v>
      </c>
      <c r="M5" s="45">
        <f>IF(L5=0,"－",M6+M7+M8)</f>
        <v>2809783074</v>
      </c>
      <c r="N5" s="45">
        <f>N6+N7+N8</f>
        <v>0</v>
      </c>
      <c r="O5" s="98">
        <f aca="true" t="shared" si="3" ref="O5:O29">IF(L5&gt;0,ROUND((M5-N5)/(L5-N5)*100,1),"－")</f>
        <v>98.6</v>
      </c>
      <c r="P5" s="98">
        <f aca="true" t="shared" si="4" ref="P5:P29">IF(L5&gt;0,ROUNDDOWN((M5-N5)/(L5-N5)*100,1),"－")</f>
        <v>98.6</v>
      </c>
      <c r="Q5" s="47">
        <f aca="true" t="shared" si="5" ref="Q5:Q47">IF(P5=99.9,99.9,O5)</f>
        <v>98.6</v>
      </c>
      <c r="R5" s="45">
        <f>IF(R6+R7+R8=0,"－",R6+R7+R8)</f>
        <v>4072094665</v>
      </c>
      <c r="S5" s="45">
        <f>IF(R5=0,"－",S6+S7+S8)</f>
        <v>3977715569</v>
      </c>
      <c r="T5" s="45">
        <f>T6+T7+T8</f>
        <v>0</v>
      </c>
      <c r="U5" s="98">
        <f aca="true" t="shared" si="6" ref="U5:U29">IF(R5&gt;0,ROUND((S5-T5)/(R5-T5)*100,1),"－")</f>
        <v>97.7</v>
      </c>
      <c r="V5" s="98">
        <f aca="true" t="shared" si="7" ref="V5:V29">IF(R5&gt;0,ROUNDDOWN((S5-T5)/(R5-T5)*100,1),"－")</f>
        <v>97.6</v>
      </c>
      <c r="W5" s="47">
        <f aca="true" t="shared" si="8" ref="W5:W49">IF(V5=99.9,99.9,U5)</f>
        <v>97.7</v>
      </c>
      <c r="X5" s="45">
        <f>IF(X6+X7+X8=0,"－",X6+X7+X8)</f>
        <v>12748803383</v>
      </c>
      <c r="Y5" s="45">
        <f>IF(X5=0,"－",Y6+Y7+Y8)</f>
        <v>12506876523</v>
      </c>
      <c r="Z5" s="45">
        <f>Z6+Z7+Z8</f>
        <v>0</v>
      </c>
      <c r="AA5" s="98">
        <f aca="true" t="shared" si="9" ref="AA5:AA29">IF(X5&gt;0,ROUND((Y5-Z5)/(X5-Z5)*100,1),"－")</f>
        <v>98.1</v>
      </c>
      <c r="AB5" s="98">
        <f aca="true" t="shared" si="10" ref="AB5:AB29">IF(X5&gt;0,ROUNDDOWN((Y5-Z5)/(X5-Z5)*100,1),"－")</f>
        <v>98.1</v>
      </c>
      <c r="AC5" s="47">
        <f aca="true" t="shared" si="11" ref="AC5:AC49">IF(AB5=99.9,99.9,AA5)</f>
        <v>98.1</v>
      </c>
      <c r="AD5" s="88"/>
      <c r="AE5" s="86" t="s">
        <v>53</v>
      </c>
      <c r="AF5" s="89"/>
      <c r="AG5" s="28"/>
      <c r="AH5" s="124" t="s">
        <v>60</v>
      </c>
      <c r="AI5" s="5"/>
    </row>
    <row r="6" spans="1:35" s="7" customFormat="1" ht="21.75" customHeight="1">
      <c r="A6" s="128"/>
      <c r="B6" s="29" t="s">
        <v>29</v>
      </c>
      <c r="C6" s="41"/>
      <c r="D6" s="118" t="s">
        <v>26</v>
      </c>
      <c r="E6" s="119"/>
      <c r="F6" s="52">
        <v>7465377620</v>
      </c>
      <c r="G6" s="50">
        <v>7350616352</v>
      </c>
      <c r="H6" s="50">
        <v>0</v>
      </c>
      <c r="I6" s="71">
        <f t="shared" si="0"/>
        <v>98.5</v>
      </c>
      <c r="J6" s="71">
        <f t="shared" si="1"/>
        <v>98.4</v>
      </c>
      <c r="K6" s="51">
        <f t="shared" si="2"/>
        <v>98.5</v>
      </c>
      <c r="L6" s="52">
        <v>2848386599</v>
      </c>
      <c r="M6" s="50">
        <v>2809783074</v>
      </c>
      <c r="N6" s="50">
        <v>0</v>
      </c>
      <c r="O6" s="71">
        <f t="shared" si="3"/>
        <v>98.6</v>
      </c>
      <c r="P6" s="71">
        <f t="shared" si="4"/>
        <v>98.6</v>
      </c>
      <c r="Q6" s="51">
        <f t="shared" si="5"/>
        <v>98.6</v>
      </c>
      <c r="R6" s="52">
        <v>4072094665</v>
      </c>
      <c r="S6" s="50">
        <v>3977715569</v>
      </c>
      <c r="T6" s="50">
        <v>0</v>
      </c>
      <c r="U6" s="71">
        <f t="shared" si="6"/>
        <v>97.7</v>
      </c>
      <c r="V6" s="71">
        <f t="shared" si="7"/>
        <v>97.6</v>
      </c>
      <c r="W6" s="51">
        <f t="shared" si="8"/>
        <v>97.7</v>
      </c>
      <c r="X6" s="52">
        <v>12748803383</v>
      </c>
      <c r="Y6" s="50">
        <v>12506876523</v>
      </c>
      <c r="Z6" s="50">
        <v>0</v>
      </c>
      <c r="AA6" s="71">
        <f t="shared" si="9"/>
        <v>98.1</v>
      </c>
      <c r="AB6" s="71">
        <f t="shared" si="10"/>
        <v>98.1</v>
      </c>
      <c r="AC6" s="51">
        <f t="shared" si="11"/>
        <v>98.1</v>
      </c>
      <c r="AD6" s="118" t="s">
        <v>26</v>
      </c>
      <c r="AE6" s="119"/>
      <c r="AF6" s="56"/>
      <c r="AG6" s="29" t="s">
        <v>29</v>
      </c>
      <c r="AH6" s="125"/>
      <c r="AI6" s="5"/>
    </row>
    <row r="7" spans="1:35" s="7" customFormat="1" ht="21.75" customHeight="1">
      <c r="A7" s="128"/>
      <c r="B7" s="29"/>
      <c r="C7" s="41"/>
      <c r="D7" s="118" t="s">
        <v>27</v>
      </c>
      <c r="E7" s="119"/>
      <c r="F7" s="54" t="s">
        <v>3</v>
      </c>
      <c r="G7" s="55" t="s">
        <v>3</v>
      </c>
      <c r="H7" s="50">
        <v>0</v>
      </c>
      <c r="I7" s="71" t="str">
        <f t="shared" si="0"/>
        <v>－</v>
      </c>
      <c r="J7" s="71" t="str">
        <f t="shared" si="1"/>
        <v>－</v>
      </c>
      <c r="K7" s="71" t="str">
        <f t="shared" si="2"/>
        <v>－</v>
      </c>
      <c r="L7" s="54" t="s">
        <v>3</v>
      </c>
      <c r="M7" s="55" t="s">
        <v>3</v>
      </c>
      <c r="N7" s="50">
        <v>0</v>
      </c>
      <c r="O7" s="71" t="str">
        <f t="shared" si="3"/>
        <v>－</v>
      </c>
      <c r="P7" s="71" t="str">
        <f t="shared" si="4"/>
        <v>－</v>
      </c>
      <c r="Q7" s="71" t="str">
        <f t="shared" si="5"/>
        <v>－</v>
      </c>
      <c r="R7" s="54" t="s">
        <v>3</v>
      </c>
      <c r="S7" s="55" t="s">
        <v>3</v>
      </c>
      <c r="T7" s="50">
        <v>0</v>
      </c>
      <c r="U7" s="71" t="str">
        <f t="shared" si="6"/>
        <v>－</v>
      </c>
      <c r="V7" s="71" t="str">
        <f t="shared" si="7"/>
        <v>－</v>
      </c>
      <c r="W7" s="71" t="str">
        <f t="shared" si="8"/>
        <v>－</v>
      </c>
      <c r="X7" s="54" t="s">
        <v>3</v>
      </c>
      <c r="Y7" s="55" t="s">
        <v>3</v>
      </c>
      <c r="Z7" s="50">
        <v>0</v>
      </c>
      <c r="AA7" s="71" t="str">
        <f>IF(X7&gt;0,ROUND((Y7-Z7)/(X7-Z7)*100,1),"－")</f>
        <v>－</v>
      </c>
      <c r="AB7" s="71" t="str">
        <f t="shared" si="10"/>
        <v>－</v>
      </c>
      <c r="AC7" s="71" t="str">
        <f t="shared" si="11"/>
        <v>－</v>
      </c>
      <c r="AD7" s="118" t="s">
        <v>27</v>
      </c>
      <c r="AE7" s="119"/>
      <c r="AF7" s="56"/>
      <c r="AG7" s="29"/>
      <c r="AH7" s="125"/>
      <c r="AI7" s="5"/>
    </row>
    <row r="8" spans="1:35" s="7" customFormat="1" ht="21.75" customHeight="1">
      <c r="A8" s="128"/>
      <c r="B8" s="29" t="s">
        <v>30</v>
      </c>
      <c r="C8" s="57"/>
      <c r="D8" s="118" t="s">
        <v>28</v>
      </c>
      <c r="E8" s="119"/>
      <c r="F8" s="54" t="s">
        <v>3</v>
      </c>
      <c r="G8" s="55" t="s">
        <v>3</v>
      </c>
      <c r="H8" s="50">
        <v>0</v>
      </c>
      <c r="I8" s="71" t="str">
        <f t="shared" si="0"/>
        <v>－</v>
      </c>
      <c r="J8" s="71" t="str">
        <f t="shared" si="1"/>
        <v>－</v>
      </c>
      <c r="K8" s="71" t="str">
        <f t="shared" si="2"/>
        <v>－</v>
      </c>
      <c r="L8" s="54" t="s">
        <v>3</v>
      </c>
      <c r="M8" s="55" t="s">
        <v>3</v>
      </c>
      <c r="N8" s="50">
        <v>0</v>
      </c>
      <c r="O8" s="71" t="str">
        <f t="shared" si="3"/>
        <v>－</v>
      </c>
      <c r="P8" s="71" t="str">
        <f t="shared" si="4"/>
        <v>－</v>
      </c>
      <c r="Q8" s="71" t="str">
        <f t="shared" si="5"/>
        <v>－</v>
      </c>
      <c r="R8" s="54" t="s">
        <v>3</v>
      </c>
      <c r="S8" s="55" t="s">
        <v>3</v>
      </c>
      <c r="T8" s="50">
        <v>0</v>
      </c>
      <c r="U8" s="71" t="str">
        <f t="shared" si="6"/>
        <v>－</v>
      </c>
      <c r="V8" s="71" t="str">
        <f t="shared" si="7"/>
        <v>－</v>
      </c>
      <c r="W8" s="71" t="str">
        <f t="shared" si="8"/>
        <v>－</v>
      </c>
      <c r="X8" s="54" t="s">
        <v>3</v>
      </c>
      <c r="Y8" s="55" t="s">
        <v>3</v>
      </c>
      <c r="Z8" s="50">
        <v>0</v>
      </c>
      <c r="AA8" s="71" t="str">
        <f>IF(X8&gt;0,ROUND((Y8-Z8)/(X8-Z8)*100,1),"－")</f>
        <v>－</v>
      </c>
      <c r="AB8" s="71" t="str">
        <f t="shared" si="10"/>
        <v>－</v>
      </c>
      <c r="AC8" s="71" t="str">
        <f t="shared" si="11"/>
        <v>－</v>
      </c>
      <c r="AD8" s="118" t="s">
        <v>28</v>
      </c>
      <c r="AE8" s="119"/>
      <c r="AF8" s="90"/>
      <c r="AG8" s="29" t="s">
        <v>30</v>
      </c>
      <c r="AH8" s="125"/>
      <c r="AI8" s="5"/>
    </row>
    <row r="9" spans="1:35" s="7" customFormat="1" ht="21.75" customHeight="1">
      <c r="A9" s="128"/>
      <c r="B9" s="29"/>
      <c r="C9" s="41"/>
      <c r="D9" s="43" t="s">
        <v>35</v>
      </c>
      <c r="E9" s="44"/>
      <c r="F9" s="52">
        <v>888802646</v>
      </c>
      <c r="G9" s="50">
        <v>887591384</v>
      </c>
      <c r="H9" s="50">
        <v>46</v>
      </c>
      <c r="I9" s="71">
        <f t="shared" si="0"/>
        <v>99.9</v>
      </c>
      <c r="J9" s="71">
        <f t="shared" si="1"/>
        <v>99.8</v>
      </c>
      <c r="K9" s="51">
        <f t="shared" si="2"/>
        <v>99.9</v>
      </c>
      <c r="L9" s="52">
        <v>364671100</v>
      </c>
      <c r="M9" s="50">
        <v>364330501</v>
      </c>
      <c r="N9" s="50">
        <v>0</v>
      </c>
      <c r="O9" s="71">
        <f t="shared" si="3"/>
        <v>99.9</v>
      </c>
      <c r="P9" s="71">
        <f t="shared" si="4"/>
        <v>99.9</v>
      </c>
      <c r="Q9" s="51">
        <f t="shared" si="5"/>
        <v>99.9</v>
      </c>
      <c r="R9" s="52">
        <v>671656600</v>
      </c>
      <c r="S9" s="50">
        <v>670869570</v>
      </c>
      <c r="T9" s="50">
        <v>0</v>
      </c>
      <c r="U9" s="71">
        <f t="shared" si="6"/>
        <v>99.9</v>
      </c>
      <c r="V9" s="71">
        <f t="shared" si="7"/>
        <v>99.8</v>
      </c>
      <c r="W9" s="51">
        <f t="shared" si="8"/>
        <v>99.9</v>
      </c>
      <c r="X9" s="52">
        <v>1700128100</v>
      </c>
      <c r="Y9" s="50">
        <v>1696811356</v>
      </c>
      <c r="Z9" s="50">
        <v>133700</v>
      </c>
      <c r="AA9" s="71">
        <f t="shared" si="9"/>
        <v>99.8</v>
      </c>
      <c r="AB9" s="71">
        <f t="shared" si="10"/>
        <v>99.8</v>
      </c>
      <c r="AC9" s="51">
        <f t="shared" si="11"/>
        <v>99.8</v>
      </c>
      <c r="AD9" s="49"/>
      <c r="AE9" s="43" t="s">
        <v>35</v>
      </c>
      <c r="AF9" s="44"/>
      <c r="AG9" s="29"/>
      <c r="AH9" s="125"/>
      <c r="AI9" s="5"/>
    </row>
    <row r="10" spans="1:35" s="7" customFormat="1" ht="21.75" customHeight="1">
      <c r="A10" s="128"/>
      <c r="B10" s="29" t="s">
        <v>4</v>
      </c>
      <c r="C10" s="84"/>
      <c r="D10" s="43" t="s">
        <v>36</v>
      </c>
      <c r="E10" s="44"/>
      <c r="F10" s="54" t="s">
        <v>71</v>
      </c>
      <c r="G10" s="55" t="s">
        <v>71</v>
      </c>
      <c r="H10" s="50">
        <v>0</v>
      </c>
      <c r="I10" s="71" t="str">
        <f t="shared" si="0"/>
        <v>－</v>
      </c>
      <c r="J10" s="71" t="str">
        <f t="shared" si="1"/>
        <v>－</v>
      </c>
      <c r="K10" s="71" t="str">
        <f t="shared" si="2"/>
        <v>－</v>
      </c>
      <c r="L10" s="54" t="s">
        <v>71</v>
      </c>
      <c r="M10" s="55" t="s">
        <v>71</v>
      </c>
      <c r="N10" s="50">
        <v>0</v>
      </c>
      <c r="O10" s="71" t="str">
        <f t="shared" si="3"/>
        <v>－</v>
      </c>
      <c r="P10" s="71" t="str">
        <f t="shared" si="4"/>
        <v>－</v>
      </c>
      <c r="Q10" s="71" t="str">
        <f t="shared" si="5"/>
        <v>－</v>
      </c>
      <c r="R10" s="54" t="s">
        <v>71</v>
      </c>
      <c r="S10" s="55" t="s">
        <v>71</v>
      </c>
      <c r="T10" s="50">
        <v>0</v>
      </c>
      <c r="U10" s="71" t="str">
        <f t="shared" si="6"/>
        <v>－</v>
      </c>
      <c r="V10" s="71" t="str">
        <f t="shared" si="7"/>
        <v>－</v>
      </c>
      <c r="W10" s="71" t="str">
        <f t="shared" si="8"/>
        <v>－</v>
      </c>
      <c r="X10" s="54" t="s">
        <v>71</v>
      </c>
      <c r="Y10" s="55" t="s">
        <v>71</v>
      </c>
      <c r="Z10" s="50">
        <v>0</v>
      </c>
      <c r="AA10" s="71" t="str">
        <f t="shared" si="9"/>
        <v>－</v>
      </c>
      <c r="AB10" s="71" t="str">
        <f t="shared" si="10"/>
        <v>－</v>
      </c>
      <c r="AC10" s="71" t="str">
        <f t="shared" si="11"/>
        <v>－</v>
      </c>
      <c r="AD10" s="49"/>
      <c r="AE10" s="43" t="s">
        <v>36</v>
      </c>
      <c r="AF10" s="64"/>
      <c r="AG10" s="29" t="s">
        <v>4</v>
      </c>
      <c r="AH10" s="125"/>
      <c r="AI10" s="5"/>
    </row>
    <row r="11" spans="1:35" s="7" customFormat="1" ht="21.75" customHeight="1">
      <c r="A11" s="128"/>
      <c r="B11" s="29"/>
      <c r="C11" s="41"/>
      <c r="D11" s="40" t="s">
        <v>5</v>
      </c>
      <c r="E11" s="28"/>
      <c r="F11" s="52">
        <f>IF(F5+F9+F10=0,"－",F5+F9+F10)</f>
        <v>8354180266</v>
      </c>
      <c r="G11" s="52">
        <f>IF(F11=0,"－",G5+G9+G10)</f>
        <v>8238207736</v>
      </c>
      <c r="H11" s="52">
        <f>H5+H9+H10</f>
        <v>46</v>
      </c>
      <c r="I11" s="71">
        <f t="shared" si="0"/>
        <v>98.6</v>
      </c>
      <c r="J11" s="71">
        <f t="shared" si="1"/>
        <v>98.6</v>
      </c>
      <c r="K11" s="51">
        <f t="shared" si="2"/>
        <v>98.6</v>
      </c>
      <c r="L11" s="52">
        <f>IF(L5+L9+L10=0,"－",L5+L9+L10)</f>
        <v>3213057699</v>
      </c>
      <c r="M11" s="52">
        <f>IF(L11=0,"－",M5+M9+M10)</f>
        <v>3174113575</v>
      </c>
      <c r="N11" s="52">
        <f>N5+N9+N10</f>
        <v>0</v>
      </c>
      <c r="O11" s="71">
        <f t="shared" si="3"/>
        <v>98.8</v>
      </c>
      <c r="P11" s="71">
        <f t="shared" si="4"/>
        <v>98.7</v>
      </c>
      <c r="Q11" s="51">
        <f t="shared" si="5"/>
        <v>98.8</v>
      </c>
      <c r="R11" s="52">
        <f>IF(R5+R9+R10=0,"－",R5+R9+R10)</f>
        <v>4743751265</v>
      </c>
      <c r="S11" s="52">
        <f>IF(R11=0,"－",S5+S9+S10)</f>
        <v>4648585139</v>
      </c>
      <c r="T11" s="52">
        <f>T5+T9+T10</f>
        <v>0</v>
      </c>
      <c r="U11" s="71">
        <f t="shared" si="6"/>
        <v>98</v>
      </c>
      <c r="V11" s="71">
        <f t="shared" si="7"/>
        <v>97.9</v>
      </c>
      <c r="W11" s="51">
        <f t="shared" si="8"/>
        <v>98</v>
      </c>
      <c r="X11" s="52">
        <f>IF(X5+X9+X10=0,"－",X5+X9+X10)</f>
        <v>14448931483</v>
      </c>
      <c r="Y11" s="52">
        <f>IF(X11=0,"－",Y5+Y9+Y10)</f>
        <v>14203687879</v>
      </c>
      <c r="Z11" s="52">
        <f>Z5+Z9+Z10</f>
        <v>133700</v>
      </c>
      <c r="AA11" s="71">
        <f t="shared" si="9"/>
        <v>98.3</v>
      </c>
      <c r="AB11" s="71">
        <f t="shared" si="10"/>
        <v>98.3</v>
      </c>
      <c r="AC11" s="51">
        <f t="shared" si="11"/>
        <v>98.3</v>
      </c>
      <c r="AD11" s="59"/>
      <c r="AE11" s="40" t="s">
        <v>5</v>
      </c>
      <c r="AF11" s="74"/>
      <c r="AG11" s="29"/>
      <c r="AH11" s="125"/>
      <c r="AI11" s="5"/>
    </row>
    <row r="12" spans="1:35" s="7" customFormat="1" ht="21.75" customHeight="1">
      <c r="A12" s="128"/>
      <c r="B12" s="28" t="s">
        <v>6</v>
      </c>
      <c r="C12" s="40"/>
      <c r="D12" s="43" t="s">
        <v>34</v>
      </c>
      <c r="E12" s="44"/>
      <c r="F12" s="52">
        <v>179226700</v>
      </c>
      <c r="G12" s="50">
        <v>177733491</v>
      </c>
      <c r="H12" s="50">
        <v>0</v>
      </c>
      <c r="I12" s="71">
        <f t="shared" si="0"/>
        <v>99.2</v>
      </c>
      <c r="J12" s="71">
        <f t="shared" si="1"/>
        <v>99.1</v>
      </c>
      <c r="K12" s="51">
        <f t="shared" si="2"/>
        <v>99.2</v>
      </c>
      <c r="L12" s="52">
        <v>67664100</v>
      </c>
      <c r="M12" s="50">
        <v>67568600</v>
      </c>
      <c r="N12" s="50">
        <v>0</v>
      </c>
      <c r="O12" s="71">
        <f t="shared" si="3"/>
        <v>99.9</v>
      </c>
      <c r="P12" s="71">
        <f t="shared" si="4"/>
        <v>99.8</v>
      </c>
      <c r="Q12" s="51">
        <f t="shared" si="5"/>
        <v>99.9</v>
      </c>
      <c r="R12" s="52">
        <v>80212800</v>
      </c>
      <c r="S12" s="50">
        <v>79912800</v>
      </c>
      <c r="T12" s="50">
        <v>0</v>
      </c>
      <c r="U12" s="71">
        <f t="shared" si="6"/>
        <v>99.6</v>
      </c>
      <c r="V12" s="71">
        <f t="shared" si="7"/>
        <v>99.6</v>
      </c>
      <c r="W12" s="51">
        <f t="shared" si="8"/>
        <v>99.6</v>
      </c>
      <c r="X12" s="52">
        <v>328914800</v>
      </c>
      <c r="Y12" s="50">
        <v>324902822</v>
      </c>
      <c r="Z12" s="50">
        <v>0</v>
      </c>
      <c r="AA12" s="71">
        <f t="shared" si="9"/>
        <v>98.8</v>
      </c>
      <c r="AB12" s="71">
        <f t="shared" si="10"/>
        <v>98.7</v>
      </c>
      <c r="AC12" s="51">
        <f t="shared" si="11"/>
        <v>98.8</v>
      </c>
      <c r="AD12" s="49"/>
      <c r="AE12" s="43" t="s">
        <v>34</v>
      </c>
      <c r="AF12" s="44"/>
      <c r="AG12" s="28" t="s">
        <v>6</v>
      </c>
      <c r="AH12" s="125"/>
      <c r="AI12" s="5"/>
    </row>
    <row r="13" spans="1:35" s="7" customFormat="1" ht="21.75" customHeight="1">
      <c r="A13" s="128"/>
      <c r="B13" s="29" t="s">
        <v>7</v>
      </c>
      <c r="C13" s="84"/>
      <c r="D13" s="43" t="s">
        <v>35</v>
      </c>
      <c r="E13" s="44"/>
      <c r="F13" s="52">
        <v>2695261600</v>
      </c>
      <c r="G13" s="50">
        <v>2694655393</v>
      </c>
      <c r="H13" s="50">
        <v>0</v>
      </c>
      <c r="I13" s="71">
        <f t="shared" si="0"/>
        <v>100</v>
      </c>
      <c r="J13" s="71">
        <f t="shared" si="1"/>
        <v>99.9</v>
      </c>
      <c r="K13" s="51">
        <f t="shared" si="2"/>
        <v>99.9</v>
      </c>
      <c r="L13" s="52">
        <v>1136256200</v>
      </c>
      <c r="M13" s="50">
        <v>1136247700</v>
      </c>
      <c r="N13" s="50">
        <v>0</v>
      </c>
      <c r="O13" s="71">
        <f t="shared" si="3"/>
        <v>100</v>
      </c>
      <c r="P13" s="71">
        <f t="shared" si="4"/>
        <v>99.9</v>
      </c>
      <c r="Q13" s="51">
        <f t="shared" si="5"/>
        <v>99.9</v>
      </c>
      <c r="R13" s="52">
        <v>2149200800</v>
      </c>
      <c r="S13" s="50">
        <v>2148827262</v>
      </c>
      <c r="T13" s="50">
        <v>0</v>
      </c>
      <c r="U13" s="71">
        <f t="shared" si="6"/>
        <v>100</v>
      </c>
      <c r="V13" s="71">
        <f t="shared" si="7"/>
        <v>99.9</v>
      </c>
      <c r="W13" s="51">
        <f t="shared" si="8"/>
        <v>99.9</v>
      </c>
      <c r="X13" s="52">
        <v>5523700100</v>
      </c>
      <c r="Y13" s="50">
        <v>5518858933</v>
      </c>
      <c r="Z13" s="50">
        <v>503800</v>
      </c>
      <c r="AA13" s="71">
        <f t="shared" si="9"/>
        <v>99.9</v>
      </c>
      <c r="AB13" s="71">
        <f t="shared" si="10"/>
        <v>99.9</v>
      </c>
      <c r="AC13" s="51">
        <f t="shared" si="11"/>
        <v>99.9</v>
      </c>
      <c r="AD13" s="49"/>
      <c r="AE13" s="43" t="s">
        <v>35</v>
      </c>
      <c r="AF13" s="64"/>
      <c r="AG13" s="29" t="s">
        <v>7</v>
      </c>
      <c r="AH13" s="125"/>
      <c r="AI13" s="5"/>
    </row>
    <row r="14" spans="1:35" s="7" customFormat="1" ht="21.75" customHeight="1">
      <c r="A14" s="128"/>
      <c r="B14" s="29" t="s">
        <v>4</v>
      </c>
      <c r="C14" s="41"/>
      <c r="D14" s="40" t="s">
        <v>5</v>
      </c>
      <c r="E14" s="28"/>
      <c r="F14" s="52">
        <f>IF(SUM(F12:F13)=0,"－",SUM(F12:F13))</f>
        <v>2874488300</v>
      </c>
      <c r="G14" s="52">
        <f>IF(F14=0,"－",SUM(G12:G13))</f>
        <v>2872388884</v>
      </c>
      <c r="H14" s="52">
        <f>SUM(H12:H13)</f>
        <v>0</v>
      </c>
      <c r="I14" s="71">
        <f t="shared" si="0"/>
        <v>99.9</v>
      </c>
      <c r="J14" s="71">
        <f t="shared" si="1"/>
        <v>99.9</v>
      </c>
      <c r="K14" s="51">
        <f t="shared" si="2"/>
        <v>99.9</v>
      </c>
      <c r="L14" s="52">
        <f>IF(SUM(L12:L13)=0,"－",SUM(L12:L13))</f>
        <v>1203920300</v>
      </c>
      <c r="M14" s="52">
        <f>IF(L14=0,"－",SUM(M12:M13))</f>
        <v>1203816300</v>
      </c>
      <c r="N14" s="52">
        <f>SUM(N12:N13)</f>
        <v>0</v>
      </c>
      <c r="O14" s="71">
        <f t="shared" si="3"/>
        <v>100</v>
      </c>
      <c r="P14" s="71">
        <f t="shared" si="4"/>
        <v>99.9</v>
      </c>
      <c r="Q14" s="51">
        <f t="shared" si="5"/>
        <v>99.9</v>
      </c>
      <c r="R14" s="52">
        <f>IF(SUM(R12:R13)=0,"－",SUM(R12:R13))</f>
        <v>2229413600</v>
      </c>
      <c r="S14" s="52">
        <f>IF(R14=0,"－",SUM(S12:S13))</f>
        <v>2228740062</v>
      </c>
      <c r="T14" s="52">
        <f>SUM(T12:T13)</f>
        <v>0</v>
      </c>
      <c r="U14" s="71">
        <f t="shared" si="6"/>
        <v>100</v>
      </c>
      <c r="V14" s="71">
        <f t="shared" si="7"/>
        <v>99.9</v>
      </c>
      <c r="W14" s="51">
        <f t="shared" si="8"/>
        <v>99.9</v>
      </c>
      <c r="X14" s="52">
        <f>IF(SUM(X12:X13)=0,"－",SUM(X12:X13))</f>
        <v>5852614900</v>
      </c>
      <c r="Y14" s="52">
        <f>IF(X14=0,"－",SUM(Y12:Y13))</f>
        <v>5843761755</v>
      </c>
      <c r="Z14" s="52">
        <f>SUM(Z12:Z13)</f>
        <v>503800</v>
      </c>
      <c r="AA14" s="71">
        <f t="shared" si="9"/>
        <v>99.8</v>
      </c>
      <c r="AB14" s="71">
        <f t="shared" si="10"/>
        <v>99.8</v>
      </c>
      <c r="AC14" s="51">
        <f t="shared" si="11"/>
        <v>99.8</v>
      </c>
      <c r="AD14" s="59"/>
      <c r="AE14" s="40" t="s">
        <v>5</v>
      </c>
      <c r="AF14" s="74"/>
      <c r="AG14" s="29" t="s">
        <v>4</v>
      </c>
      <c r="AH14" s="125"/>
      <c r="AI14" s="5"/>
    </row>
    <row r="15" spans="1:35" s="7" customFormat="1" ht="21.75" customHeight="1">
      <c r="A15" s="128"/>
      <c r="B15" s="61"/>
      <c r="C15" s="120" t="s">
        <v>8</v>
      </c>
      <c r="D15" s="120"/>
      <c r="E15" s="44"/>
      <c r="F15" s="54" t="s">
        <v>3</v>
      </c>
      <c r="G15" s="55" t="s">
        <v>3</v>
      </c>
      <c r="H15" s="50">
        <v>0</v>
      </c>
      <c r="I15" s="71" t="str">
        <f t="shared" si="0"/>
        <v>－</v>
      </c>
      <c r="J15" s="71" t="str">
        <f t="shared" si="1"/>
        <v>－</v>
      </c>
      <c r="K15" s="71" t="str">
        <f t="shared" si="2"/>
        <v>－</v>
      </c>
      <c r="L15" s="54" t="s">
        <v>3</v>
      </c>
      <c r="M15" s="55" t="s">
        <v>3</v>
      </c>
      <c r="N15" s="50">
        <v>0</v>
      </c>
      <c r="O15" s="71" t="str">
        <f t="shared" si="3"/>
        <v>－</v>
      </c>
      <c r="P15" s="71" t="str">
        <f t="shared" si="4"/>
        <v>－</v>
      </c>
      <c r="Q15" s="71" t="str">
        <f t="shared" si="5"/>
        <v>－</v>
      </c>
      <c r="R15" s="54" t="s">
        <v>3</v>
      </c>
      <c r="S15" s="55" t="s">
        <v>3</v>
      </c>
      <c r="T15" s="50">
        <v>0</v>
      </c>
      <c r="U15" s="71" t="str">
        <f t="shared" si="6"/>
        <v>－</v>
      </c>
      <c r="V15" s="71" t="str">
        <f t="shared" si="7"/>
        <v>－</v>
      </c>
      <c r="W15" s="71" t="str">
        <f t="shared" si="8"/>
        <v>－</v>
      </c>
      <c r="X15" s="54" t="s">
        <v>3</v>
      </c>
      <c r="Y15" s="55" t="s">
        <v>3</v>
      </c>
      <c r="Z15" s="50">
        <v>0</v>
      </c>
      <c r="AA15" s="71" t="str">
        <f t="shared" si="9"/>
        <v>－</v>
      </c>
      <c r="AB15" s="71" t="str">
        <f t="shared" si="10"/>
        <v>－</v>
      </c>
      <c r="AC15" s="71" t="str">
        <f t="shared" si="11"/>
        <v>－</v>
      </c>
      <c r="AD15" s="49"/>
      <c r="AE15" s="120" t="s">
        <v>8</v>
      </c>
      <c r="AF15" s="120"/>
      <c r="AG15" s="62"/>
      <c r="AH15" s="125"/>
      <c r="AI15" s="5"/>
    </row>
    <row r="16" spans="1:35" s="7" customFormat="1" ht="21.75" customHeight="1">
      <c r="A16" s="128"/>
      <c r="B16" s="61"/>
      <c r="C16" s="120" t="s">
        <v>9</v>
      </c>
      <c r="D16" s="120"/>
      <c r="E16" s="44"/>
      <c r="F16" s="52">
        <v>689533300</v>
      </c>
      <c r="G16" s="50">
        <v>680725100</v>
      </c>
      <c r="H16" s="50">
        <v>2940800</v>
      </c>
      <c r="I16" s="71">
        <f t="shared" si="0"/>
        <v>98.7</v>
      </c>
      <c r="J16" s="71">
        <f t="shared" si="1"/>
        <v>98.7</v>
      </c>
      <c r="K16" s="51">
        <f t="shared" si="2"/>
        <v>98.7</v>
      </c>
      <c r="L16" s="52">
        <v>113747900</v>
      </c>
      <c r="M16" s="50">
        <v>112961700</v>
      </c>
      <c r="N16" s="50">
        <v>146300</v>
      </c>
      <c r="O16" s="71">
        <f t="shared" si="3"/>
        <v>99.3</v>
      </c>
      <c r="P16" s="71">
        <f t="shared" si="4"/>
        <v>99.3</v>
      </c>
      <c r="Q16" s="51">
        <f t="shared" si="5"/>
        <v>99.3</v>
      </c>
      <c r="R16" s="52">
        <v>577683400</v>
      </c>
      <c r="S16" s="50">
        <v>577289900</v>
      </c>
      <c r="T16" s="50">
        <v>996900</v>
      </c>
      <c r="U16" s="71">
        <f t="shared" si="6"/>
        <v>99.9</v>
      </c>
      <c r="V16" s="71">
        <f t="shared" si="7"/>
        <v>99.9</v>
      </c>
      <c r="W16" s="51">
        <f t="shared" si="8"/>
        <v>99.9</v>
      </c>
      <c r="X16" s="52">
        <v>731024000</v>
      </c>
      <c r="Y16" s="50">
        <v>727342000</v>
      </c>
      <c r="Z16" s="50">
        <v>2728600</v>
      </c>
      <c r="AA16" s="71">
        <f t="shared" si="9"/>
        <v>99.5</v>
      </c>
      <c r="AB16" s="71">
        <f t="shared" si="10"/>
        <v>99.4</v>
      </c>
      <c r="AC16" s="51">
        <f t="shared" si="11"/>
        <v>99.5</v>
      </c>
      <c r="AD16" s="49"/>
      <c r="AE16" s="120" t="s">
        <v>9</v>
      </c>
      <c r="AF16" s="120"/>
      <c r="AG16" s="62"/>
      <c r="AH16" s="125"/>
      <c r="AI16" s="5"/>
    </row>
    <row r="17" spans="1:35" s="7" customFormat="1" ht="21.75" customHeight="1">
      <c r="A17" s="128"/>
      <c r="B17" s="61"/>
      <c r="C17" s="120" t="s">
        <v>10</v>
      </c>
      <c r="D17" s="120"/>
      <c r="E17" s="44"/>
      <c r="F17" s="54" t="s">
        <v>3</v>
      </c>
      <c r="G17" s="55" t="s">
        <v>3</v>
      </c>
      <c r="H17" s="50">
        <v>0</v>
      </c>
      <c r="I17" s="71" t="str">
        <f t="shared" si="0"/>
        <v>－</v>
      </c>
      <c r="J17" s="71" t="str">
        <f t="shared" si="1"/>
        <v>－</v>
      </c>
      <c r="K17" s="71" t="str">
        <f t="shared" si="2"/>
        <v>－</v>
      </c>
      <c r="L17" s="54" t="s">
        <v>3</v>
      </c>
      <c r="M17" s="55" t="s">
        <v>3</v>
      </c>
      <c r="N17" s="50">
        <v>0</v>
      </c>
      <c r="O17" s="71" t="str">
        <f t="shared" si="3"/>
        <v>－</v>
      </c>
      <c r="P17" s="71" t="str">
        <f t="shared" si="4"/>
        <v>－</v>
      </c>
      <c r="Q17" s="71" t="str">
        <f t="shared" si="5"/>
        <v>－</v>
      </c>
      <c r="R17" s="54" t="s">
        <v>3</v>
      </c>
      <c r="S17" s="55" t="s">
        <v>3</v>
      </c>
      <c r="T17" s="50">
        <v>0</v>
      </c>
      <c r="U17" s="71" t="str">
        <f t="shared" si="6"/>
        <v>－</v>
      </c>
      <c r="V17" s="71" t="str">
        <f t="shared" si="7"/>
        <v>－</v>
      </c>
      <c r="W17" s="71" t="str">
        <f t="shared" si="8"/>
        <v>－</v>
      </c>
      <c r="X17" s="54" t="s">
        <v>3</v>
      </c>
      <c r="Y17" s="55" t="s">
        <v>3</v>
      </c>
      <c r="Z17" s="50">
        <v>0</v>
      </c>
      <c r="AA17" s="71" t="str">
        <f t="shared" si="9"/>
        <v>－</v>
      </c>
      <c r="AB17" s="71" t="str">
        <f t="shared" si="10"/>
        <v>－</v>
      </c>
      <c r="AC17" s="71" t="str">
        <f t="shared" si="11"/>
        <v>－</v>
      </c>
      <c r="AD17" s="49"/>
      <c r="AE17" s="120" t="s">
        <v>10</v>
      </c>
      <c r="AF17" s="120"/>
      <c r="AG17" s="62"/>
      <c r="AH17" s="125"/>
      <c r="AI17" s="5"/>
    </row>
    <row r="18" spans="1:35" s="7" customFormat="1" ht="21.75" customHeight="1">
      <c r="A18" s="128"/>
      <c r="B18" s="61"/>
      <c r="C18" s="120" t="s">
        <v>39</v>
      </c>
      <c r="D18" s="120"/>
      <c r="E18" s="44"/>
      <c r="F18" s="54" t="s">
        <v>71</v>
      </c>
      <c r="G18" s="55" t="s">
        <v>71</v>
      </c>
      <c r="H18" s="50">
        <v>0</v>
      </c>
      <c r="I18" s="71" t="str">
        <f t="shared" si="0"/>
        <v>－</v>
      </c>
      <c r="J18" s="71" t="str">
        <f t="shared" si="1"/>
        <v>－</v>
      </c>
      <c r="K18" s="71" t="str">
        <f t="shared" si="2"/>
        <v>－</v>
      </c>
      <c r="L18" s="54" t="s">
        <v>71</v>
      </c>
      <c r="M18" s="55" t="s">
        <v>71</v>
      </c>
      <c r="N18" s="50">
        <v>0</v>
      </c>
      <c r="O18" s="71" t="str">
        <f t="shared" si="3"/>
        <v>－</v>
      </c>
      <c r="P18" s="71" t="str">
        <f t="shared" si="4"/>
        <v>－</v>
      </c>
      <c r="Q18" s="71" t="str">
        <f t="shared" si="5"/>
        <v>－</v>
      </c>
      <c r="R18" s="54" t="s">
        <v>71</v>
      </c>
      <c r="S18" s="55" t="s">
        <v>71</v>
      </c>
      <c r="T18" s="50">
        <v>0</v>
      </c>
      <c r="U18" s="71" t="str">
        <f t="shared" si="6"/>
        <v>－</v>
      </c>
      <c r="V18" s="71" t="str">
        <f t="shared" si="7"/>
        <v>－</v>
      </c>
      <c r="W18" s="71" t="str">
        <f t="shared" si="8"/>
        <v>－</v>
      </c>
      <c r="X18" s="52">
        <v>636539662</v>
      </c>
      <c r="Y18" s="50">
        <v>636539662</v>
      </c>
      <c r="Z18" s="50">
        <v>0</v>
      </c>
      <c r="AA18" s="71">
        <f t="shared" si="9"/>
        <v>100</v>
      </c>
      <c r="AB18" s="71">
        <f t="shared" si="10"/>
        <v>100</v>
      </c>
      <c r="AC18" s="51">
        <f t="shared" si="11"/>
        <v>100</v>
      </c>
      <c r="AD18" s="49"/>
      <c r="AE18" s="120" t="s">
        <v>39</v>
      </c>
      <c r="AF18" s="120"/>
      <c r="AG18" s="62"/>
      <c r="AH18" s="125"/>
      <c r="AI18" s="5"/>
    </row>
    <row r="19" spans="1:35" s="7" customFormat="1" ht="21.75" customHeight="1">
      <c r="A19" s="128"/>
      <c r="B19" s="61"/>
      <c r="C19" s="120" t="s">
        <v>14</v>
      </c>
      <c r="D19" s="120"/>
      <c r="E19" s="44"/>
      <c r="F19" s="54" t="s">
        <v>3</v>
      </c>
      <c r="G19" s="55" t="s">
        <v>3</v>
      </c>
      <c r="H19" s="50">
        <v>0</v>
      </c>
      <c r="I19" s="71" t="str">
        <f t="shared" si="0"/>
        <v>－</v>
      </c>
      <c r="J19" s="71" t="str">
        <f t="shared" si="1"/>
        <v>－</v>
      </c>
      <c r="K19" s="71" t="str">
        <f t="shared" si="2"/>
        <v>－</v>
      </c>
      <c r="L19" s="54" t="s">
        <v>3</v>
      </c>
      <c r="M19" s="55" t="s">
        <v>3</v>
      </c>
      <c r="N19" s="50">
        <v>0</v>
      </c>
      <c r="O19" s="71" t="str">
        <f t="shared" si="3"/>
        <v>－</v>
      </c>
      <c r="P19" s="71" t="str">
        <f t="shared" si="4"/>
        <v>－</v>
      </c>
      <c r="Q19" s="71" t="str">
        <f t="shared" si="5"/>
        <v>－</v>
      </c>
      <c r="R19" s="54" t="s">
        <v>3</v>
      </c>
      <c r="S19" s="55" t="s">
        <v>3</v>
      </c>
      <c r="T19" s="50">
        <v>0</v>
      </c>
      <c r="U19" s="71" t="str">
        <f t="shared" si="6"/>
        <v>－</v>
      </c>
      <c r="V19" s="71" t="str">
        <f t="shared" si="7"/>
        <v>－</v>
      </c>
      <c r="W19" s="71" t="str">
        <f t="shared" si="8"/>
        <v>－</v>
      </c>
      <c r="X19" s="54" t="s">
        <v>3</v>
      </c>
      <c r="Y19" s="55" t="s">
        <v>3</v>
      </c>
      <c r="Z19" s="50">
        <v>0</v>
      </c>
      <c r="AA19" s="71" t="str">
        <f t="shared" si="9"/>
        <v>－</v>
      </c>
      <c r="AB19" s="71" t="str">
        <f t="shared" si="10"/>
        <v>－</v>
      </c>
      <c r="AC19" s="71" t="str">
        <f t="shared" si="11"/>
        <v>－</v>
      </c>
      <c r="AD19" s="49"/>
      <c r="AE19" s="120" t="s">
        <v>14</v>
      </c>
      <c r="AF19" s="120"/>
      <c r="AG19" s="62"/>
      <c r="AH19" s="125"/>
      <c r="AI19" s="5"/>
    </row>
    <row r="20" spans="1:35" s="7" customFormat="1" ht="21.75" customHeight="1">
      <c r="A20" s="128"/>
      <c r="B20" s="61"/>
      <c r="C20" s="120" t="s">
        <v>15</v>
      </c>
      <c r="D20" s="120"/>
      <c r="E20" s="44"/>
      <c r="F20" s="54" t="s">
        <v>3</v>
      </c>
      <c r="G20" s="55" t="s">
        <v>3</v>
      </c>
      <c r="H20" s="50">
        <v>0</v>
      </c>
      <c r="I20" s="71" t="str">
        <f t="shared" si="0"/>
        <v>－</v>
      </c>
      <c r="J20" s="71" t="str">
        <f t="shared" si="1"/>
        <v>－</v>
      </c>
      <c r="K20" s="71" t="str">
        <f t="shared" si="2"/>
        <v>－</v>
      </c>
      <c r="L20" s="54" t="s">
        <v>3</v>
      </c>
      <c r="M20" s="55" t="s">
        <v>3</v>
      </c>
      <c r="N20" s="50">
        <v>0</v>
      </c>
      <c r="O20" s="71" t="str">
        <f t="shared" si="3"/>
        <v>－</v>
      </c>
      <c r="P20" s="71" t="str">
        <f t="shared" si="4"/>
        <v>－</v>
      </c>
      <c r="Q20" s="71" t="str">
        <f t="shared" si="5"/>
        <v>－</v>
      </c>
      <c r="R20" s="54" t="s">
        <v>3</v>
      </c>
      <c r="S20" s="55" t="s">
        <v>3</v>
      </c>
      <c r="T20" s="50">
        <v>0</v>
      </c>
      <c r="U20" s="71" t="str">
        <f t="shared" si="6"/>
        <v>－</v>
      </c>
      <c r="V20" s="71" t="str">
        <f t="shared" si="7"/>
        <v>－</v>
      </c>
      <c r="W20" s="71" t="str">
        <f t="shared" si="8"/>
        <v>－</v>
      </c>
      <c r="X20" s="52">
        <v>2922164191</v>
      </c>
      <c r="Y20" s="50">
        <v>2922164191</v>
      </c>
      <c r="Z20" s="50">
        <v>0</v>
      </c>
      <c r="AA20" s="71">
        <f t="shared" si="9"/>
        <v>100</v>
      </c>
      <c r="AB20" s="71">
        <f t="shared" si="10"/>
        <v>100</v>
      </c>
      <c r="AC20" s="51">
        <f t="shared" si="11"/>
        <v>100</v>
      </c>
      <c r="AD20" s="49"/>
      <c r="AE20" s="120" t="s">
        <v>15</v>
      </c>
      <c r="AF20" s="120"/>
      <c r="AG20" s="62"/>
      <c r="AH20" s="125"/>
      <c r="AI20" s="5"/>
    </row>
    <row r="21" spans="1:35" s="7" customFormat="1" ht="21.75" customHeight="1">
      <c r="A21" s="128"/>
      <c r="B21" s="61"/>
      <c r="C21" s="120" t="s">
        <v>12</v>
      </c>
      <c r="D21" s="120"/>
      <c r="E21" s="44"/>
      <c r="F21" s="54" t="s">
        <v>3</v>
      </c>
      <c r="G21" s="55" t="s">
        <v>3</v>
      </c>
      <c r="H21" s="50">
        <v>0</v>
      </c>
      <c r="I21" s="71" t="str">
        <f t="shared" si="0"/>
        <v>－</v>
      </c>
      <c r="J21" s="71" t="str">
        <f t="shared" si="1"/>
        <v>－</v>
      </c>
      <c r="K21" s="71" t="str">
        <f t="shared" si="2"/>
        <v>－</v>
      </c>
      <c r="L21" s="54" t="s">
        <v>3</v>
      </c>
      <c r="M21" s="55" t="s">
        <v>3</v>
      </c>
      <c r="N21" s="50">
        <v>0</v>
      </c>
      <c r="O21" s="71" t="str">
        <f t="shared" si="3"/>
        <v>－</v>
      </c>
      <c r="P21" s="71" t="str">
        <f t="shared" si="4"/>
        <v>－</v>
      </c>
      <c r="Q21" s="71" t="str">
        <f t="shared" si="5"/>
        <v>－</v>
      </c>
      <c r="R21" s="54" t="s">
        <v>3</v>
      </c>
      <c r="S21" s="55" t="s">
        <v>3</v>
      </c>
      <c r="T21" s="50">
        <v>0</v>
      </c>
      <c r="U21" s="71" t="str">
        <f t="shared" si="6"/>
        <v>－</v>
      </c>
      <c r="V21" s="71" t="str">
        <f t="shared" si="7"/>
        <v>－</v>
      </c>
      <c r="W21" s="71" t="str">
        <f t="shared" si="8"/>
        <v>－</v>
      </c>
      <c r="X21" s="54" t="s">
        <v>3</v>
      </c>
      <c r="Y21" s="55" t="s">
        <v>3</v>
      </c>
      <c r="Z21" s="50">
        <v>0</v>
      </c>
      <c r="AA21" s="71" t="str">
        <f t="shared" si="9"/>
        <v>－</v>
      </c>
      <c r="AB21" s="71" t="str">
        <f t="shared" si="10"/>
        <v>－</v>
      </c>
      <c r="AC21" s="71" t="str">
        <f t="shared" si="11"/>
        <v>－</v>
      </c>
      <c r="AD21" s="49"/>
      <c r="AE21" s="120" t="s">
        <v>12</v>
      </c>
      <c r="AF21" s="120"/>
      <c r="AG21" s="62"/>
      <c r="AH21" s="125"/>
      <c r="AI21" s="5"/>
    </row>
    <row r="22" spans="1:35" s="7" customFormat="1" ht="21.75" customHeight="1">
      <c r="A22" s="128"/>
      <c r="B22" s="61"/>
      <c r="C22" s="120" t="s">
        <v>13</v>
      </c>
      <c r="D22" s="120"/>
      <c r="E22" s="44"/>
      <c r="F22" s="54" t="s">
        <v>70</v>
      </c>
      <c r="G22" s="55" t="s">
        <v>70</v>
      </c>
      <c r="H22" s="50">
        <v>0</v>
      </c>
      <c r="I22" s="71" t="str">
        <f t="shared" si="0"/>
        <v>－</v>
      </c>
      <c r="J22" s="71" t="str">
        <f t="shared" si="1"/>
        <v>－</v>
      </c>
      <c r="K22" s="71" t="str">
        <f t="shared" si="2"/>
        <v>－</v>
      </c>
      <c r="L22" s="54" t="s">
        <v>71</v>
      </c>
      <c r="M22" s="55" t="s">
        <v>71</v>
      </c>
      <c r="N22" s="50">
        <v>0</v>
      </c>
      <c r="O22" s="71" t="str">
        <f t="shared" si="3"/>
        <v>－</v>
      </c>
      <c r="P22" s="71" t="str">
        <f t="shared" si="4"/>
        <v>－</v>
      </c>
      <c r="Q22" s="71" t="str">
        <f t="shared" si="5"/>
        <v>－</v>
      </c>
      <c r="R22" s="54" t="s">
        <v>71</v>
      </c>
      <c r="S22" s="55" t="s">
        <v>71</v>
      </c>
      <c r="T22" s="50">
        <v>0</v>
      </c>
      <c r="U22" s="71" t="str">
        <f t="shared" si="6"/>
        <v>－</v>
      </c>
      <c r="V22" s="71" t="str">
        <f t="shared" si="7"/>
        <v>－</v>
      </c>
      <c r="W22" s="71" t="str">
        <f t="shared" si="8"/>
        <v>－</v>
      </c>
      <c r="X22" s="54" t="s">
        <v>71</v>
      </c>
      <c r="Y22" s="55" t="s">
        <v>71</v>
      </c>
      <c r="Z22" s="50">
        <v>0</v>
      </c>
      <c r="AA22" s="71" t="str">
        <f t="shared" si="9"/>
        <v>－</v>
      </c>
      <c r="AB22" s="71" t="str">
        <f t="shared" si="10"/>
        <v>－</v>
      </c>
      <c r="AC22" s="71" t="str">
        <f t="shared" si="11"/>
        <v>－</v>
      </c>
      <c r="AD22" s="49"/>
      <c r="AE22" s="120" t="s">
        <v>13</v>
      </c>
      <c r="AF22" s="120"/>
      <c r="AG22" s="62"/>
      <c r="AH22" s="125"/>
      <c r="AI22" s="5"/>
    </row>
    <row r="23" spans="1:35" s="7" customFormat="1" ht="21.75" customHeight="1">
      <c r="A23" s="128"/>
      <c r="B23" s="63"/>
      <c r="C23" s="120" t="s">
        <v>31</v>
      </c>
      <c r="D23" s="120"/>
      <c r="E23" s="64"/>
      <c r="F23" s="52">
        <v>3236500</v>
      </c>
      <c r="G23" s="50">
        <v>3236500</v>
      </c>
      <c r="H23" s="50">
        <v>0</v>
      </c>
      <c r="I23" s="71">
        <f t="shared" si="0"/>
        <v>100</v>
      </c>
      <c r="J23" s="71">
        <f t="shared" si="1"/>
        <v>100</v>
      </c>
      <c r="K23" s="51">
        <f t="shared" si="2"/>
        <v>100</v>
      </c>
      <c r="L23" s="52">
        <v>5268000</v>
      </c>
      <c r="M23" s="50">
        <v>5268000</v>
      </c>
      <c r="N23" s="50">
        <v>0</v>
      </c>
      <c r="O23" s="71">
        <f t="shared" si="3"/>
        <v>100</v>
      </c>
      <c r="P23" s="71">
        <f t="shared" si="4"/>
        <v>100</v>
      </c>
      <c r="Q23" s="51">
        <f t="shared" si="5"/>
        <v>100</v>
      </c>
      <c r="R23" s="54" t="s">
        <v>3</v>
      </c>
      <c r="S23" s="55" t="s">
        <v>3</v>
      </c>
      <c r="T23" s="50">
        <v>0</v>
      </c>
      <c r="U23" s="71" t="str">
        <f t="shared" si="6"/>
        <v>－</v>
      </c>
      <c r="V23" s="71" t="str">
        <f t="shared" si="7"/>
        <v>－</v>
      </c>
      <c r="W23" s="71" t="str">
        <f t="shared" si="8"/>
        <v>－</v>
      </c>
      <c r="X23" s="52">
        <v>4225200</v>
      </c>
      <c r="Y23" s="50">
        <v>4225200</v>
      </c>
      <c r="Z23" s="50">
        <v>0</v>
      </c>
      <c r="AA23" s="71">
        <f t="shared" si="9"/>
        <v>100</v>
      </c>
      <c r="AB23" s="71">
        <f t="shared" si="10"/>
        <v>100</v>
      </c>
      <c r="AC23" s="51">
        <f t="shared" si="11"/>
        <v>100</v>
      </c>
      <c r="AD23" s="65"/>
      <c r="AE23" s="120" t="s">
        <v>31</v>
      </c>
      <c r="AF23" s="120"/>
      <c r="AG23" s="62"/>
      <c r="AH23" s="125"/>
      <c r="AI23" s="5"/>
    </row>
    <row r="24" spans="1:35" s="7" customFormat="1" ht="21.75" customHeight="1">
      <c r="A24" s="128"/>
      <c r="B24" s="61"/>
      <c r="C24" s="121" t="s">
        <v>16</v>
      </c>
      <c r="D24" s="121"/>
      <c r="E24" s="44"/>
      <c r="F24" s="54" t="str">
        <f>F25</f>
        <v>－</v>
      </c>
      <c r="G24" s="55" t="str">
        <f>G25</f>
        <v>－</v>
      </c>
      <c r="H24" s="94">
        <f>H25</f>
        <v>0</v>
      </c>
      <c r="I24" s="71" t="str">
        <f t="shared" si="0"/>
        <v>－</v>
      </c>
      <c r="J24" s="71" t="str">
        <f t="shared" si="1"/>
        <v>－</v>
      </c>
      <c r="K24" s="71" t="str">
        <f t="shared" si="2"/>
        <v>－</v>
      </c>
      <c r="L24" s="54" t="str">
        <f>L25</f>
        <v>－</v>
      </c>
      <c r="M24" s="55" t="str">
        <f>M25</f>
        <v>－</v>
      </c>
      <c r="N24" s="94">
        <f>N25</f>
        <v>0</v>
      </c>
      <c r="O24" s="71" t="str">
        <f t="shared" si="3"/>
        <v>－</v>
      </c>
      <c r="P24" s="71" t="str">
        <f t="shared" si="4"/>
        <v>－</v>
      </c>
      <c r="Q24" s="71" t="str">
        <f t="shared" si="5"/>
        <v>－</v>
      </c>
      <c r="R24" s="54" t="str">
        <f>R25</f>
        <v>－</v>
      </c>
      <c r="S24" s="55" t="str">
        <f>S25</f>
        <v>－</v>
      </c>
      <c r="T24" s="94">
        <f>T25</f>
        <v>0</v>
      </c>
      <c r="U24" s="71" t="str">
        <f t="shared" si="6"/>
        <v>－</v>
      </c>
      <c r="V24" s="71" t="str">
        <f t="shared" si="7"/>
        <v>－</v>
      </c>
      <c r="W24" s="71" t="str">
        <f t="shared" si="8"/>
        <v>－</v>
      </c>
      <c r="X24" s="54" t="str">
        <f>X25</f>
        <v>－</v>
      </c>
      <c r="Y24" s="55" t="str">
        <f>Y25</f>
        <v>－</v>
      </c>
      <c r="Z24" s="94">
        <f>Z25</f>
        <v>0</v>
      </c>
      <c r="AA24" s="71" t="str">
        <f t="shared" si="9"/>
        <v>－</v>
      </c>
      <c r="AB24" s="71" t="str">
        <f t="shared" si="10"/>
        <v>－</v>
      </c>
      <c r="AC24" s="71" t="str">
        <f t="shared" si="11"/>
        <v>－</v>
      </c>
      <c r="AD24" s="60"/>
      <c r="AE24" s="121" t="s">
        <v>16</v>
      </c>
      <c r="AF24" s="121"/>
      <c r="AG24" s="44"/>
      <c r="AH24" s="125"/>
      <c r="AI24" s="5"/>
    </row>
    <row r="25" spans="1:35" s="7" customFormat="1" ht="21.75" customHeight="1">
      <c r="A25" s="128"/>
      <c r="B25" s="92"/>
      <c r="C25" s="118" t="s">
        <v>54</v>
      </c>
      <c r="D25" s="122"/>
      <c r="E25" s="119"/>
      <c r="F25" s="54" t="s">
        <v>3</v>
      </c>
      <c r="G25" s="55" t="s">
        <v>3</v>
      </c>
      <c r="H25" s="50">
        <v>0</v>
      </c>
      <c r="I25" s="71" t="str">
        <f t="shared" si="0"/>
        <v>－</v>
      </c>
      <c r="J25" s="71" t="str">
        <f t="shared" si="1"/>
        <v>－</v>
      </c>
      <c r="K25" s="71" t="str">
        <f t="shared" si="2"/>
        <v>－</v>
      </c>
      <c r="L25" s="54" t="s">
        <v>3</v>
      </c>
      <c r="M25" s="55" t="s">
        <v>3</v>
      </c>
      <c r="N25" s="50">
        <v>0</v>
      </c>
      <c r="O25" s="71" t="str">
        <f t="shared" si="3"/>
        <v>－</v>
      </c>
      <c r="P25" s="71" t="str">
        <f t="shared" si="4"/>
        <v>－</v>
      </c>
      <c r="Q25" s="71" t="str">
        <f t="shared" si="5"/>
        <v>－</v>
      </c>
      <c r="R25" s="54" t="s">
        <v>3</v>
      </c>
      <c r="S25" s="55" t="s">
        <v>3</v>
      </c>
      <c r="T25" s="50">
        <v>0</v>
      </c>
      <c r="U25" s="71" t="str">
        <f t="shared" si="6"/>
        <v>－</v>
      </c>
      <c r="V25" s="71" t="str">
        <f t="shared" si="7"/>
        <v>－</v>
      </c>
      <c r="W25" s="71" t="str">
        <f t="shared" si="8"/>
        <v>－</v>
      </c>
      <c r="X25" s="54" t="s">
        <v>73</v>
      </c>
      <c r="Y25" s="55" t="s">
        <v>73</v>
      </c>
      <c r="Z25" s="50">
        <v>0</v>
      </c>
      <c r="AA25" s="71" t="str">
        <f t="shared" si="9"/>
        <v>－</v>
      </c>
      <c r="AB25" s="71" t="str">
        <f t="shared" si="10"/>
        <v>－</v>
      </c>
      <c r="AC25" s="71" t="str">
        <f t="shared" si="11"/>
        <v>－</v>
      </c>
      <c r="AD25" s="118" t="s">
        <v>54</v>
      </c>
      <c r="AE25" s="122"/>
      <c r="AF25" s="119"/>
      <c r="AG25" s="27"/>
      <c r="AH25" s="125"/>
      <c r="AI25" s="5"/>
    </row>
    <row r="26" spans="1:35" s="7" customFormat="1" ht="21.75" customHeight="1">
      <c r="A26" s="129"/>
      <c r="B26" s="87"/>
      <c r="C26" s="120" t="s">
        <v>58</v>
      </c>
      <c r="D26" s="120"/>
      <c r="E26" s="58"/>
      <c r="F26" s="68">
        <f>F11+F14+SUM(F15:F24)</f>
        <v>11921438366</v>
      </c>
      <c r="G26" s="68">
        <f>G11+G14+SUM(G15:G24)</f>
        <v>11794558220</v>
      </c>
      <c r="H26" s="68">
        <f>H11+H14+SUM(H15:H24)</f>
        <v>2940846</v>
      </c>
      <c r="I26" s="99">
        <f t="shared" si="0"/>
        <v>98.9</v>
      </c>
      <c r="J26" s="99">
        <f t="shared" si="1"/>
        <v>98.9</v>
      </c>
      <c r="K26" s="67">
        <f t="shared" si="2"/>
        <v>98.9</v>
      </c>
      <c r="L26" s="68">
        <f>L11+L14+SUM(L15:L24)</f>
        <v>4535993899</v>
      </c>
      <c r="M26" s="68">
        <f>M11+M14+SUM(M15:M24)</f>
        <v>4496159575</v>
      </c>
      <c r="N26" s="68">
        <f>N11+N14+SUM(N15:N24)</f>
        <v>146300</v>
      </c>
      <c r="O26" s="99">
        <f t="shared" si="3"/>
        <v>99.1</v>
      </c>
      <c r="P26" s="99">
        <f t="shared" si="4"/>
        <v>99.1</v>
      </c>
      <c r="Q26" s="67">
        <f t="shared" si="5"/>
        <v>99.1</v>
      </c>
      <c r="R26" s="68">
        <f>R11+R14+SUM(R15:R24)</f>
        <v>7550848265</v>
      </c>
      <c r="S26" s="68">
        <f>S11+S14+SUM(S15:S24)</f>
        <v>7454615101</v>
      </c>
      <c r="T26" s="68">
        <f>T11+T14+SUM(T15:T24)</f>
        <v>996900</v>
      </c>
      <c r="U26" s="99">
        <f t="shared" si="6"/>
        <v>98.7</v>
      </c>
      <c r="V26" s="99">
        <f t="shared" si="7"/>
        <v>98.7</v>
      </c>
      <c r="W26" s="67">
        <f t="shared" si="8"/>
        <v>98.7</v>
      </c>
      <c r="X26" s="68">
        <f>X11+X14+SUM(X15:X24)</f>
        <v>24595499436</v>
      </c>
      <c r="Y26" s="68">
        <f>Y11+Y14+SUM(Y15:Y24)</f>
        <v>24337720687</v>
      </c>
      <c r="Z26" s="68">
        <f>Z11+Z14+SUM(Z15:Z24)</f>
        <v>3366100</v>
      </c>
      <c r="AA26" s="99">
        <f t="shared" si="9"/>
        <v>99</v>
      </c>
      <c r="AB26" s="99">
        <f t="shared" si="10"/>
        <v>98.9</v>
      </c>
      <c r="AC26" s="67">
        <f t="shared" si="11"/>
        <v>99</v>
      </c>
      <c r="AD26" s="70"/>
      <c r="AE26" s="120" t="s">
        <v>58</v>
      </c>
      <c r="AF26" s="120"/>
      <c r="AG26" s="91"/>
      <c r="AH26" s="126"/>
      <c r="AI26" s="5"/>
    </row>
    <row r="27" spans="1:35" s="7" customFormat="1" ht="21.75" customHeight="1">
      <c r="A27" s="127" t="s">
        <v>59</v>
      </c>
      <c r="B27" s="115" t="s">
        <v>74</v>
      </c>
      <c r="C27" s="40"/>
      <c r="D27" s="43" t="s">
        <v>34</v>
      </c>
      <c r="E27" s="44"/>
      <c r="F27" s="52">
        <f>F28</f>
        <v>522257083</v>
      </c>
      <c r="G27" s="52">
        <f>G28</f>
        <v>135671180</v>
      </c>
      <c r="H27" s="52">
        <f>H28</f>
        <v>0</v>
      </c>
      <c r="I27" s="71">
        <f t="shared" si="0"/>
        <v>26</v>
      </c>
      <c r="J27" s="71">
        <f t="shared" si="1"/>
        <v>25.9</v>
      </c>
      <c r="K27" s="51">
        <f t="shared" si="2"/>
        <v>26</v>
      </c>
      <c r="L27" s="52">
        <f>L28</f>
        <v>197344515</v>
      </c>
      <c r="M27" s="52">
        <f>M28</f>
        <v>40460925</v>
      </c>
      <c r="N27" s="52">
        <f>N28</f>
        <v>0</v>
      </c>
      <c r="O27" s="71">
        <f t="shared" si="3"/>
        <v>20.5</v>
      </c>
      <c r="P27" s="71">
        <f t="shared" si="4"/>
        <v>20.5</v>
      </c>
      <c r="Q27" s="51">
        <f t="shared" si="5"/>
        <v>20.5</v>
      </c>
      <c r="R27" s="52">
        <f>R28</f>
        <v>350329431</v>
      </c>
      <c r="S27" s="52">
        <f>S28</f>
        <v>89135031</v>
      </c>
      <c r="T27" s="52">
        <f>T28</f>
        <v>0</v>
      </c>
      <c r="U27" s="71">
        <f t="shared" si="6"/>
        <v>25.4</v>
      </c>
      <c r="V27" s="71">
        <f t="shared" si="7"/>
        <v>25.4</v>
      </c>
      <c r="W27" s="51">
        <f t="shared" si="8"/>
        <v>25.4</v>
      </c>
      <c r="X27" s="52">
        <f>X28</f>
        <v>906149470</v>
      </c>
      <c r="Y27" s="52">
        <f>Y28</f>
        <v>258278569</v>
      </c>
      <c r="Z27" s="52">
        <f>Z28</f>
        <v>0</v>
      </c>
      <c r="AA27" s="71">
        <f t="shared" si="9"/>
        <v>28.5</v>
      </c>
      <c r="AB27" s="71">
        <f t="shared" si="10"/>
        <v>28.5</v>
      </c>
      <c r="AC27" s="51">
        <f t="shared" si="11"/>
        <v>28.5</v>
      </c>
      <c r="AD27" s="49"/>
      <c r="AE27" s="43" t="s">
        <v>34</v>
      </c>
      <c r="AF27" s="44"/>
      <c r="AG27" s="115" t="s">
        <v>74</v>
      </c>
      <c r="AH27" s="124" t="s">
        <v>59</v>
      </c>
      <c r="AI27" s="5"/>
    </row>
    <row r="28" spans="1:35" s="7" customFormat="1" ht="21.75" customHeight="1">
      <c r="A28" s="128"/>
      <c r="B28" s="116"/>
      <c r="C28" s="112"/>
      <c r="D28" s="118" t="s">
        <v>26</v>
      </c>
      <c r="E28" s="119"/>
      <c r="F28" s="52">
        <v>522257083</v>
      </c>
      <c r="G28" s="50">
        <v>135671180</v>
      </c>
      <c r="H28" s="50">
        <v>0</v>
      </c>
      <c r="I28" s="71">
        <f t="shared" si="0"/>
        <v>26</v>
      </c>
      <c r="J28" s="71">
        <f t="shared" si="1"/>
        <v>25.9</v>
      </c>
      <c r="K28" s="51">
        <f t="shared" si="2"/>
        <v>26</v>
      </c>
      <c r="L28" s="52">
        <v>197344515</v>
      </c>
      <c r="M28" s="50">
        <v>40460925</v>
      </c>
      <c r="N28" s="50">
        <v>0</v>
      </c>
      <c r="O28" s="71">
        <f t="shared" si="3"/>
        <v>20.5</v>
      </c>
      <c r="P28" s="71">
        <f t="shared" si="4"/>
        <v>20.5</v>
      </c>
      <c r="Q28" s="51">
        <f t="shared" si="5"/>
        <v>20.5</v>
      </c>
      <c r="R28" s="52">
        <v>350329431</v>
      </c>
      <c r="S28" s="50">
        <v>89135031</v>
      </c>
      <c r="T28" s="50">
        <v>0</v>
      </c>
      <c r="U28" s="71">
        <f t="shared" si="6"/>
        <v>25.4</v>
      </c>
      <c r="V28" s="71">
        <f t="shared" si="7"/>
        <v>25.4</v>
      </c>
      <c r="W28" s="51">
        <f t="shared" si="8"/>
        <v>25.4</v>
      </c>
      <c r="X28" s="52">
        <v>906149470</v>
      </c>
      <c r="Y28" s="50">
        <v>258278569</v>
      </c>
      <c r="Z28" s="50">
        <v>0</v>
      </c>
      <c r="AA28" s="71">
        <f t="shared" si="9"/>
        <v>28.5</v>
      </c>
      <c r="AB28" s="71">
        <f t="shared" si="10"/>
        <v>28.5</v>
      </c>
      <c r="AC28" s="51">
        <f t="shared" si="11"/>
        <v>28.5</v>
      </c>
      <c r="AD28" s="118" t="s">
        <v>26</v>
      </c>
      <c r="AE28" s="119"/>
      <c r="AF28" s="111"/>
      <c r="AG28" s="116"/>
      <c r="AH28" s="125"/>
      <c r="AI28" s="5"/>
    </row>
    <row r="29" spans="1:35" s="7" customFormat="1" ht="21.75" customHeight="1">
      <c r="A29" s="128"/>
      <c r="B29" s="116"/>
      <c r="C29" s="41"/>
      <c r="D29" s="43" t="s">
        <v>35</v>
      </c>
      <c r="E29" s="44"/>
      <c r="F29" s="52">
        <v>3164929</v>
      </c>
      <c r="G29" s="50">
        <v>1673590</v>
      </c>
      <c r="H29" s="50">
        <v>411</v>
      </c>
      <c r="I29" s="71">
        <f t="shared" si="0"/>
        <v>52.9</v>
      </c>
      <c r="J29" s="71">
        <f t="shared" si="1"/>
        <v>52.8</v>
      </c>
      <c r="K29" s="51">
        <f t="shared" si="2"/>
        <v>52.9</v>
      </c>
      <c r="L29" s="52">
        <v>541027</v>
      </c>
      <c r="M29" s="50">
        <v>382931</v>
      </c>
      <c r="N29" s="50">
        <v>0</v>
      </c>
      <c r="O29" s="71">
        <f t="shared" si="3"/>
        <v>70.8</v>
      </c>
      <c r="P29" s="71">
        <f t="shared" si="4"/>
        <v>70.7</v>
      </c>
      <c r="Q29" s="51">
        <f t="shared" si="5"/>
        <v>70.8</v>
      </c>
      <c r="R29" s="52">
        <v>2665333</v>
      </c>
      <c r="S29" s="50">
        <v>816292</v>
      </c>
      <c r="T29" s="50">
        <v>0</v>
      </c>
      <c r="U29" s="71">
        <f t="shared" si="6"/>
        <v>30.6</v>
      </c>
      <c r="V29" s="71">
        <f t="shared" si="7"/>
        <v>30.6</v>
      </c>
      <c r="W29" s="51">
        <f t="shared" si="8"/>
        <v>30.6</v>
      </c>
      <c r="X29" s="52">
        <v>4988058</v>
      </c>
      <c r="Y29" s="50">
        <v>2239951</v>
      </c>
      <c r="Z29" s="50">
        <v>0</v>
      </c>
      <c r="AA29" s="71">
        <f t="shared" si="9"/>
        <v>44.9</v>
      </c>
      <c r="AB29" s="71">
        <f t="shared" si="10"/>
        <v>44.9</v>
      </c>
      <c r="AC29" s="51">
        <f t="shared" si="11"/>
        <v>44.9</v>
      </c>
      <c r="AD29" s="49"/>
      <c r="AE29" s="43" t="s">
        <v>35</v>
      </c>
      <c r="AF29" s="44"/>
      <c r="AG29" s="116"/>
      <c r="AH29" s="125"/>
      <c r="AI29" s="5"/>
    </row>
    <row r="30" spans="1:35" s="7" customFormat="1" ht="21.75" customHeight="1">
      <c r="A30" s="128"/>
      <c r="B30" s="116"/>
      <c r="C30" s="84"/>
      <c r="D30" s="43" t="s">
        <v>36</v>
      </c>
      <c r="E30" s="44"/>
      <c r="F30" s="54" t="s">
        <v>3</v>
      </c>
      <c r="G30" s="55" t="s">
        <v>3</v>
      </c>
      <c r="H30" s="50">
        <v>0</v>
      </c>
      <c r="I30" s="71" t="str">
        <f>IF(F30&gt;0,ROUND((G30-H30)/(F30-H30)*100,1),"－")</f>
        <v>－</v>
      </c>
      <c r="J30" s="71" t="str">
        <f>IF(F30&gt;0,ROUNDDOWN((G30-H30)/(F30-H30)*100,1),"－")</f>
        <v>－</v>
      </c>
      <c r="K30" s="71" t="str">
        <f t="shared" si="2"/>
        <v>－</v>
      </c>
      <c r="L30" s="54" t="s">
        <v>3</v>
      </c>
      <c r="M30" s="55" t="s">
        <v>3</v>
      </c>
      <c r="N30" s="50">
        <v>0</v>
      </c>
      <c r="O30" s="71" t="str">
        <f>IF(L30&gt;0,ROUND((M30-N30)/(L30-N30)*100,1),"－")</f>
        <v>－</v>
      </c>
      <c r="P30" s="71" t="str">
        <f>IF(L30&gt;0,ROUNDDOWN((M30-N30)/(L30-N30)*100,1),"－")</f>
        <v>－</v>
      </c>
      <c r="Q30" s="71" t="str">
        <f t="shared" si="5"/>
        <v>－</v>
      </c>
      <c r="R30" s="54" t="s">
        <v>3</v>
      </c>
      <c r="S30" s="55" t="s">
        <v>3</v>
      </c>
      <c r="T30" s="50">
        <v>0</v>
      </c>
      <c r="U30" s="71" t="str">
        <f>IF(R30&gt;0,ROUND((S30-T30)/(R30-T30)*100,1),"－")</f>
        <v>－</v>
      </c>
      <c r="V30" s="71" t="str">
        <f>IF(R30&gt;0,ROUNDDOWN((S30-T30)/(R30-T30)*100,1),"－")</f>
        <v>－</v>
      </c>
      <c r="W30" s="71" t="str">
        <f t="shared" si="8"/>
        <v>－</v>
      </c>
      <c r="X30" s="54" t="s">
        <v>3</v>
      </c>
      <c r="Y30" s="55" t="s">
        <v>3</v>
      </c>
      <c r="Z30" s="50">
        <v>0</v>
      </c>
      <c r="AA30" s="71" t="str">
        <f>IF(X30&gt;0,ROUND((Y30-Z30)/(X30-Z30)*100,1),"－")</f>
        <v>－</v>
      </c>
      <c r="AB30" s="71" t="str">
        <f>IF(X30&gt;0,ROUNDDOWN((Y30-Z30)/(X30-Z30)*100,1),"－")</f>
        <v>－</v>
      </c>
      <c r="AC30" s="71" t="str">
        <f t="shared" si="11"/>
        <v>－</v>
      </c>
      <c r="AD30" s="49"/>
      <c r="AE30" s="43" t="s">
        <v>36</v>
      </c>
      <c r="AF30" s="64"/>
      <c r="AG30" s="116"/>
      <c r="AH30" s="125"/>
      <c r="AI30" s="5"/>
    </row>
    <row r="31" spans="1:35" s="7" customFormat="1" ht="21.75" customHeight="1">
      <c r="A31" s="128"/>
      <c r="B31" s="117"/>
      <c r="C31" s="41"/>
      <c r="D31" s="40" t="s">
        <v>5</v>
      </c>
      <c r="E31" s="28"/>
      <c r="F31" s="52">
        <f>IF(F27+F29+F30=0,"－",F27+F29+F30)</f>
        <v>525422012</v>
      </c>
      <c r="G31" s="52">
        <f>IF(F31=0,"－",G27+G29+G30)</f>
        <v>137344770</v>
      </c>
      <c r="H31" s="52">
        <f>H27+H29+H30</f>
        <v>411</v>
      </c>
      <c r="I31" s="71">
        <f aca="true" t="shared" si="12" ref="I31:I47">IF(F31&gt;0,ROUND((G31-H31)/(F31-H31)*100,1),"－")</f>
        <v>26.1</v>
      </c>
      <c r="J31" s="71">
        <f aca="true" t="shared" si="13" ref="J31:J47">IF(F31&gt;0,ROUNDDOWN((G31-H31)/(F31-H31)*100,1),"－")</f>
        <v>26.1</v>
      </c>
      <c r="K31" s="51">
        <f t="shared" si="2"/>
        <v>26.1</v>
      </c>
      <c r="L31" s="52">
        <f>IF(L27+L29+L30=0,"－",L27+L29+L30)</f>
        <v>197885542</v>
      </c>
      <c r="M31" s="52">
        <f>IF(L31=0,"－",M27+M29+M30)</f>
        <v>40843856</v>
      </c>
      <c r="N31" s="52">
        <f>N27+N29+N30</f>
        <v>0</v>
      </c>
      <c r="O31" s="71">
        <f aca="true" t="shared" si="14" ref="O31:O47">IF(L31&gt;0,ROUND((M31-N31)/(L31-N31)*100,1),"－")</f>
        <v>20.6</v>
      </c>
      <c r="P31" s="71">
        <f aca="true" t="shared" si="15" ref="P31:P47">IF(L31&gt;0,ROUNDDOWN((M31-N31)/(L31-N31)*100,1),"－")</f>
        <v>20.6</v>
      </c>
      <c r="Q31" s="51">
        <f t="shared" si="5"/>
        <v>20.6</v>
      </c>
      <c r="R31" s="52">
        <f>IF(R27+R29+R30=0,"－",R27+R29+R30)</f>
        <v>352994764</v>
      </c>
      <c r="S31" s="52">
        <f>IF(R31=0,"－",S27+S29+S30)</f>
        <v>89951323</v>
      </c>
      <c r="T31" s="52">
        <f>T27+T29+T30</f>
        <v>0</v>
      </c>
      <c r="U31" s="71">
        <f aca="true" t="shared" si="16" ref="U31:U49">IF(R31&gt;0,ROUND((S31-T31)/(R31-T31)*100,1),"－")</f>
        <v>25.5</v>
      </c>
      <c r="V31" s="71">
        <f aca="true" t="shared" si="17" ref="V31:V49">IF(R31&gt;0,ROUNDDOWN((S31-T31)/(R31-T31)*100,1),"－")</f>
        <v>25.4</v>
      </c>
      <c r="W31" s="51">
        <f t="shared" si="8"/>
        <v>25.5</v>
      </c>
      <c r="X31" s="52">
        <f>IF(X27+X29+X30=0,"－",X27+X29+X30)</f>
        <v>911137528</v>
      </c>
      <c r="Y31" s="52">
        <f>IF(X31=0,"－",Y27+Y29+Y30)</f>
        <v>260518520</v>
      </c>
      <c r="Z31" s="52">
        <f>Z27+Z29+Z30</f>
        <v>0</v>
      </c>
      <c r="AA31" s="71">
        <f aca="true" t="shared" si="18" ref="AA31:AA49">IF(X31&gt;0,ROUND((Y31-Z31)/(X31-Z31)*100,1),"－")</f>
        <v>28.6</v>
      </c>
      <c r="AB31" s="71">
        <f aca="true" t="shared" si="19" ref="AB31:AB49">IF(X31&gt;0,ROUNDDOWN((Y31-Z31)/(X31-Z31)*100,1),"－")</f>
        <v>28.5</v>
      </c>
      <c r="AC31" s="51">
        <f t="shared" si="11"/>
        <v>28.6</v>
      </c>
      <c r="AD31" s="59"/>
      <c r="AE31" s="40" t="s">
        <v>5</v>
      </c>
      <c r="AF31" s="74"/>
      <c r="AG31" s="117"/>
      <c r="AH31" s="125"/>
      <c r="AI31" s="5"/>
    </row>
    <row r="32" spans="1:35" s="7" customFormat="1" ht="21.75" customHeight="1">
      <c r="A32" s="128"/>
      <c r="B32" s="28" t="s">
        <v>6</v>
      </c>
      <c r="C32" s="40"/>
      <c r="D32" s="43" t="s">
        <v>34</v>
      </c>
      <c r="E32" s="44"/>
      <c r="F32" s="52">
        <v>4779604</v>
      </c>
      <c r="G32" s="50">
        <v>2545760</v>
      </c>
      <c r="H32" s="50">
        <v>0</v>
      </c>
      <c r="I32" s="71">
        <f t="shared" si="12"/>
        <v>53.3</v>
      </c>
      <c r="J32" s="71">
        <f t="shared" si="13"/>
        <v>53.2</v>
      </c>
      <c r="K32" s="51">
        <f t="shared" si="2"/>
        <v>53.3</v>
      </c>
      <c r="L32" s="52">
        <v>452900</v>
      </c>
      <c r="M32" s="50">
        <v>362800</v>
      </c>
      <c r="N32" s="50">
        <v>0</v>
      </c>
      <c r="O32" s="71">
        <f t="shared" si="14"/>
        <v>80.1</v>
      </c>
      <c r="P32" s="71">
        <f t="shared" si="15"/>
        <v>80.1</v>
      </c>
      <c r="Q32" s="51">
        <f t="shared" si="5"/>
        <v>80.1</v>
      </c>
      <c r="R32" s="52">
        <v>1535167</v>
      </c>
      <c r="S32" s="50">
        <v>568643</v>
      </c>
      <c r="T32" s="50">
        <v>0</v>
      </c>
      <c r="U32" s="71">
        <f t="shared" si="16"/>
        <v>37</v>
      </c>
      <c r="V32" s="71">
        <f t="shared" si="17"/>
        <v>37</v>
      </c>
      <c r="W32" s="51">
        <f t="shared" si="8"/>
        <v>37</v>
      </c>
      <c r="X32" s="52">
        <v>5464087</v>
      </c>
      <c r="Y32" s="50">
        <v>3078864</v>
      </c>
      <c r="Z32" s="50">
        <v>0</v>
      </c>
      <c r="AA32" s="71">
        <f t="shared" si="18"/>
        <v>56.3</v>
      </c>
      <c r="AB32" s="71">
        <f t="shared" si="19"/>
        <v>56.3</v>
      </c>
      <c r="AC32" s="51">
        <f t="shared" si="11"/>
        <v>56.3</v>
      </c>
      <c r="AD32" s="49"/>
      <c r="AE32" s="43" t="s">
        <v>34</v>
      </c>
      <c r="AF32" s="44"/>
      <c r="AG32" s="28" t="s">
        <v>6</v>
      </c>
      <c r="AH32" s="125"/>
      <c r="AI32" s="5"/>
    </row>
    <row r="33" spans="1:35" s="7" customFormat="1" ht="21.75" customHeight="1">
      <c r="A33" s="128"/>
      <c r="B33" s="29" t="s">
        <v>7</v>
      </c>
      <c r="C33" s="84"/>
      <c r="D33" s="43" t="s">
        <v>35</v>
      </c>
      <c r="E33" s="44"/>
      <c r="F33" s="52">
        <v>7027232</v>
      </c>
      <c r="G33" s="50">
        <v>433668</v>
      </c>
      <c r="H33" s="50">
        <v>0</v>
      </c>
      <c r="I33" s="71">
        <f t="shared" si="12"/>
        <v>6.2</v>
      </c>
      <c r="J33" s="71">
        <f t="shared" si="13"/>
        <v>6.1</v>
      </c>
      <c r="K33" s="51">
        <f t="shared" si="2"/>
        <v>6.2</v>
      </c>
      <c r="L33" s="52">
        <v>589515</v>
      </c>
      <c r="M33" s="50">
        <v>560115</v>
      </c>
      <c r="N33" s="50">
        <v>0</v>
      </c>
      <c r="O33" s="71">
        <f t="shared" si="14"/>
        <v>95</v>
      </c>
      <c r="P33" s="71">
        <f t="shared" si="15"/>
        <v>95</v>
      </c>
      <c r="Q33" s="51">
        <f t="shared" si="5"/>
        <v>95</v>
      </c>
      <c r="R33" s="52">
        <v>401942</v>
      </c>
      <c r="S33" s="50">
        <v>204200</v>
      </c>
      <c r="T33" s="50">
        <v>0</v>
      </c>
      <c r="U33" s="71">
        <f>IF(R33&gt;0,ROUND((S33-T33)/(R33-T33)*100,1),"－")</f>
        <v>50.8</v>
      </c>
      <c r="V33" s="71">
        <f>IF(R33&gt;0,ROUNDDOWN((S33-T33)/(R33-T33)*100,1),"－")</f>
        <v>50.8</v>
      </c>
      <c r="W33" s="51">
        <f t="shared" si="8"/>
        <v>50.8</v>
      </c>
      <c r="X33" s="52">
        <v>13920209</v>
      </c>
      <c r="Y33" s="50">
        <v>5022991</v>
      </c>
      <c r="Z33" s="50">
        <v>0</v>
      </c>
      <c r="AA33" s="71">
        <f>IF(X33&gt;0,ROUND((Y33-Z33)/(X33-Z33)*100,1),"－")</f>
        <v>36.1</v>
      </c>
      <c r="AB33" s="71">
        <f>IF(X33&gt;0,ROUNDDOWN((Y33-Z33)/(X33-Z33)*100,1),"－")</f>
        <v>36</v>
      </c>
      <c r="AC33" s="51">
        <f t="shared" si="11"/>
        <v>36.1</v>
      </c>
      <c r="AD33" s="49"/>
      <c r="AE33" s="43" t="s">
        <v>35</v>
      </c>
      <c r="AF33" s="64"/>
      <c r="AG33" s="29" t="s">
        <v>7</v>
      </c>
      <c r="AH33" s="125"/>
      <c r="AI33" s="5"/>
    </row>
    <row r="34" spans="1:35" s="7" customFormat="1" ht="21.75" customHeight="1">
      <c r="A34" s="128"/>
      <c r="B34" s="29" t="s">
        <v>4</v>
      </c>
      <c r="C34" s="41"/>
      <c r="D34" s="40" t="s">
        <v>5</v>
      </c>
      <c r="E34" s="28"/>
      <c r="F34" s="52">
        <f>IF(SUM(F32:F33)=0,"－",SUM(F32:F33))</f>
        <v>11806836</v>
      </c>
      <c r="G34" s="52">
        <f>IF(F34=0,"－",SUM(G32:G33))</f>
        <v>2979428</v>
      </c>
      <c r="H34" s="52">
        <f>SUM(H32:H33)</f>
        <v>0</v>
      </c>
      <c r="I34" s="71">
        <f t="shared" si="12"/>
        <v>25.2</v>
      </c>
      <c r="J34" s="71">
        <f t="shared" si="13"/>
        <v>25.2</v>
      </c>
      <c r="K34" s="51">
        <f t="shared" si="2"/>
        <v>25.2</v>
      </c>
      <c r="L34" s="52">
        <f>IF(SUM(L32:L33)=0,"－",SUM(L32:L33))</f>
        <v>1042415</v>
      </c>
      <c r="M34" s="52">
        <f>IF(L34=0,"－",SUM(M32:M33))</f>
        <v>922915</v>
      </c>
      <c r="N34" s="52">
        <f>SUM(N32:N33)</f>
        <v>0</v>
      </c>
      <c r="O34" s="71">
        <f t="shared" si="14"/>
        <v>88.5</v>
      </c>
      <c r="P34" s="71">
        <f t="shared" si="15"/>
        <v>88.5</v>
      </c>
      <c r="Q34" s="51">
        <f t="shared" si="5"/>
        <v>88.5</v>
      </c>
      <c r="R34" s="52">
        <f>IF(SUM(R32:R33)=0,"－",SUM(R32:R33))</f>
        <v>1937109</v>
      </c>
      <c r="S34" s="52">
        <f>IF(R34=0,"－",SUM(S32:S33))</f>
        <v>772843</v>
      </c>
      <c r="T34" s="52">
        <f>SUM(T32:T33)</f>
        <v>0</v>
      </c>
      <c r="U34" s="71">
        <f>IF(R34&gt;0,ROUND((S34-T34)/(R34-T34)*100,1),"－")</f>
        <v>39.9</v>
      </c>
      <c r="V34" s="71">
        <f>IF(R34&gt;0,ROUNDDOWN((S34-T34)/(R34-T34)*100,1),"－")</f>
        <v>39.8</v>
      </c>
      <c r="W34" s="51">
        <f t="shared" si="8"/>
        <v>39.9</v>
      </c>
      <c r="X34" s="52">
        <f>IF(SUM(X32:X33)=0,"－",SUM(X32:X33))</f>
        <v>19384296</v>
      </c>
      <c r="Y34" s="52">
        <f>IF(X34=0,"－",SUM(Y32:Y33))</f>
        <v>8101855</v>
      </c>
      <c r="Z34" s="52">
        <f>SUM(Z32:Z33)</f>
        <v>0</v>
      </c>
      <c r="AA34" s="71">
        <f>IF(X34&gt;0,ROUND((Y34-Z34)/(X34-Z34)*100,1),"－")</f>
        <v>41.8</v>
      </c>
      <c r="AB34" s="71">
        <f>IF(X34&gt;0,ROUNDDOWN((Y34-Z34)/(X34-Z34)*100,1),"－")</f>
        <v>41.7</v>
      </c>
      <c r="AC34" s="51">
        <f t="shared" si="11"/>
        <v>41.8</v>
      </c>
      <c r="AD34" s="59"/>
      <c r="AE34" s="40" t="s">
        <v>5</v>
      </c>
      <c r="AF34" s="74"/>
      <c r="AG34" s="29" t="s">
        <v>4</v>
      </c>
      <c r="AH34" s="125"/>
      <c r="AI34" s="5"/>
    </row>
    <row r="35" spans="1:35" s="7" customFormat="1" ht="21.75" customHeight="1">
      <c r="A35" s="128"/>
      <c r="B35" s="61"/>
      <c r="C35" s="120" t="s">
        <v>8</v>
      </c>
      <c r="D35" s="120"/>
      <c r="E35" s="44"/>
      <c r="F35" s="54" t="s">
        <v>3</v>
      </c>
      <c r="G35" s="55" t="s">
        <v>3</v>
      </c>
      <c r="H35" s="50">
        <v>0</v>
      </c>
      <c r="I35" s="71" t="str">
        <f t="shared" si="12"/>
        <v>－</v>
      </c>
      <c r="J35" s="71" t="str">
        <f t="shared" si="13"/>
        <v>－</v>
      </c>
      <c r="K35" s="71" t="str">
        <f t="shared" si="2"/>
        <v>－</v>
      </c>
      <c r="L35" s="54" t="s">
        <v>3</v>
      </c>
      <c r="M35" s="55" t="s">
        <v>3</v>
      </c>
      <c r="N35" s="50">
        <v>0</v>
      </c>
      <c r="O35" s="71" t="str">
        <f t="shared" si="14"/>
        <v>－</v>
      </c>
      <c r="P35" s="71" t="str">
        <f t="shared" si="15"/>
        <v>－</v>
      </c>
      <c r="Q35" s="71" t="str">
        <f t="shared" si="5"/>
        <v>－</v>
      </c>
      <c r="R35" s="54" t="s">
        <v>3</v>
      </c>
      <c r="S35" s="55" t="s">
        <v>3</v>
      </c>
      <c r="T35" s="50">
        <v>0</v>
      </c>
      <c r="U35" s="71" t="str">
        <f>IF(R35&gt;0,ROUND((S35-T35)/(R35-T35)*100,1),"－")</f>
        <v>－</v>
      </c>
      <c r="V35" s="71" t="str">
        <f>IF(R35&gt;0,ROUNDDOWN((S35-T35)/(R35-T35)*100,1),"－")</f>
        <v>－</v>
      </c>
      <c r="W35" s="71" t="str">
        <f t="shared" si="8"/>
        <v>－</v>
      </c>
      <c r="X35" s="54" t="s">
        <v>3</v>
      </c>
      <c r="Y35" s="55" t="s">
        <v>3</v>
      </c>
      <c r="Z35" s="50">
        <v>0</v>
      </c>
      <c r="AA35" s="71" t="str">
        <f>IF(X35&gt;0,ROUND((Y35-Z35)/(X35-Z35)*100,1),"－")</f>
        <v>－</v>
      </c>
      <c r="AB35" s="71" t="str">
        <f>IF(X35&gt;0,ROUNDDOWN((Y35-Z35)/(X35-Z35)*100,1),"－")</f>
        <v>－</v>
      </c>
      <c r="AC35" s="71" t="str">
        <f t="shared" si="11"/>
        <v>－</v>
      </c>
      <c r="AD35" s="49"/>
      <c r="AE35" s="120" t="s">
        <v>8</v>
      </c>
      <c r="AF35" s="120"/>
      <c r="AG35" s="62"/>
      <c r="AH35" s="125"/>
      <c r="AI35" s="5"/>
    </row>
    <row r="36" spans="1:35" s="7" customFormat="1" ht="21.75" customHeight="1">
      <c r="A36" s="128"/>
      <c r="B36" s="61"/>
      <c r="C36" s="120" t="s">
        <v>9</v>
      </c>
      <c r="D36" s="120"/>
      <c r="E36" s="44"/>
      <c r="F36" s="52">
        <v>6352703</v>
      </c>
      <c r="G36" s="50">
        <v>3615481</v>
      </c>
      <c r="H36" s="50">
        <v>0</v>
      </c>
      <c r="I36" s="71">
        <f t="shared" si="12"/>
        <v>56.9</v>
      </c>
      <c r="J36" s="71">
        <f t="shared" si="13"/>
        <v>56.9</v>
      </c>
      <c r="K36" s="51">
        <f t="shared" si="2"/>
        <v>56.9</v>
      </c>
      <c r="L36" s="52">
        <v>1376486</v>
      </c>
      <c r="M36" s="50">
        <v>339600</v>
      </c>
      <c r="N36" s="50">
        <v>0</v>
      </c>
      <c r="O36" s="71">
        <f t="shared" si="14"/>
        <v>24.7</v>
      </c>
      <c r="P36" s="71">
        <f t="shared" si="15"/>
        <v>24.6</v>
      </c>
      <c r="Q36" s="51">
        <f t="shared" si="5"/>
        <v>24.7</v>
      </c>
      <c r="R36" s="52">
        <v>9353362</v>
      </c>
      <c r="S36" s="50">
        <v>1252201</v>
      </c>
      <c r="T36" s="50">
        <v>0</v>
      </c>
      <c r="U36" s="71">
        <f>IF(R36&gt;0,ROUND((S36-T36)/(R36-T36)*100,1),"－")</f>
        <v>13.4</v>
      </c>
      <c r="V36" s="71">
        <f>IF(R36&gt;0,ROUNDDOWN((S36-T36)/(R36-T36)*100,1),"－")</f>
        <v>13.3</v>
      </c>
      <c r="W36" s="51">
        <f t="shared" si="8"/>
        <v>13.4</v>
      </c>
      <c r="X36" s="52">
        <v>6189880</v>
      </c>
      <c r="Y36" s="50">
        <v>3231363</v>
      </c>
      <c r="Z36" s="50">
        <v>0</v>
      </c>
      <c r="AA36" s="71">
        <f>IF(X36&gt;0,ROUND((Y36-Z36)/(X36-Z36)*100,1),"－")</f>
        <v>52.2</v>
      </c>
      <c r="AB36" s="71">
        <f>IF(X36&gt;0,ROUNDDOWN((Y36-Z36)/(X36-Z36)*100,1),"－")</f>
        <v>52.2</v>
      </c>
      <c r="AC36" s="51">
        <f t="shared" si="11"/>
        <v>52.2</v>
      </c>
      <c r="AD36" s="49"/>
      <c r="AE36" s="120" t="s">
        <v>9</v>
      </c>
      <c r="AF36" s="120"/>
      <c r="AG36" s="62"/>
      <c r="AH36" s="125"/>
      <c r="AI36" s="5"/>
    </row>
    <row r="37" spans="1:35" s="7" customFormat="1" ht="21.75" customHeight="1">
      <c r="A37" s="128"/>
      <c r="B37" s="61"/>
      <c r="C37" s="120" t="s">
        <v>10</v>
      </c>
      <c r="D37" s="120"/>
      <c r="E37" s="44"/>
      <c r="F37" s="54" t="s">
        <v>3</v>
      </c>
      <c r="G37" s="55" t="s">
        <v>3</v>
      </c>
      <c r="H37" s="50">
        <v>0</v>
      </c>
      <c r="I37" s="71" t="str">
        <f t="shared" si="12"/>
        <v>－</v>
      </c>
      <c r="J37" s="71" t="str">
        <f t="shared" si="13"/>
        <v>－</v>
      </c>
      <c r="K37" s="71" t="str">
        <f t="shared" si="2"/>
        <v>－</v>
      </c>
      <c r="L37" s="54" t="s">
        <v>3</v>
      </c>
      <c r="M37" s="55" t="s">
        <v>3</v>
      </c>
      <c r="N37" s="50">
        <v>0</v>
      </c>
      <c r="O37" s="71" t="str">
        <f t="shared" si="14"/>
        <v>－</v>
      </c>
      <c r="P37" s="71" t="str">
        <f t="shared" si="15"/>
        <v>－</v>
      </c>
      <c r="Q37" s="71" t="str">
        <f t="shared" si="5"/>
        <v>－</v>
      </c>
      <c r="R37" s="54" t="s">
        <v>3</v>
      </c>
      <c r="S37" s="55" t="s">
        <v>3</v>
      </c>
      <c r="T37" s="50">
        <v>0</v>
      </c>
      <c r="U37" s="71" t="str">
        <f t="shared" si="16"/>
        <v>－</v>
      </c>
      <c r="V37" s="71" t="str">
        <f t="shared" si="17"/>
        <v>－</v>
      </c>
      <c r="W37" s="71" t="str">
        <f t="shared" si="8"/>
        <v>－</v>
      </c>
      <c r="X37" s="54" t="s">
        <v>3</v>
      </c>
      <c r="Y37" s="55" t="s">
        <v>3</v>
      </c>
      <c r="Z37" s="50">
        <v>0</v>
      </c>
      <c r="AA37" s="71" t="str">
        <f t="shared" si="18"/>
        <v>－</v>
      </c>
      <c r="AB37" s="71" t="str">
        <f t="shared" si="19"/>
        <v>－</v>
      </c>
      <c r="AC37" s="71" t="str">
        <f t="shared" si="11"/>
        <v>－</v>
      </c>
      <c r="AD37" s="49"/>
      <c r="AE37" s="120" t="s">
        <v>10</v>
      </c>
      <c r="AF37" s="120"/>
      <c r="AG37" s="62"/>
      <c r="AH37" s="125"/>
      <c r="AI37" s="5"/>
    </row>
    <row r="38" spans="1:35" s="7" customFormat="1" ht="21.75" customHeight="1">
      <c r="A38" s="128"/>
      <c r="B38" s="61"/>
      <c r="C38" s="120" t="s">
        <v>11</v>
      </c>
      <c r="D38" s="120"/>
      <c r="E38" s="44"/>
      <c r="F38" s="54" t="s">
        <v>3</v>
      </c>
      <c r="G38" s="55" t="s">
        <v>3</v>
      </c>
      <c r="H38" s="50">
        <v>0</v>
      </c>
      <c r="I38" s="71" t="str">
        <f t="shared" si="12"/>
        <v>－</v>
      </c>
      <c r="J38" s="71" t="str">
        <f t="shared" si="13"/>
        <v>－</v>
      </c>
      <c r="K38" s="71" t="str">
        <f t="shared" si="2"/>
        <v>－</v>
      </c>
      <c r="L38" s="54" t="s">
        <v>3</v>
      </c>
      <c r="M38" s="55" t="s">
        <v>3</v>
      </c>
      <c r="N38" s="50">
        <v>0</v>
      </c>
      <c r="O38" s="71" t="str">
        <f t="shared" si="14"/>
        <v>－</v>
      </c>
      <c r="P38" s="71" t="str">
        <f t="shared" si="15"/>
        <v>－</v>
      </c>
      <c r="Q38" s="71" t="str">
        <f t="shared" si="5"/>
        <v>－</v>
      </c>
      <c r="R38" s="54" t="s">
        <v>3</v>
      </c>
      <c r="S38" s="55" t="s">
        <v>3</v>
      </c>
      <c r="T38" s="50">
        <v>0</v>
      </c>
      <c r="U38" s="71" t="str">
        <f t="shared" si="16"/>
        <v>－</v>
      </c>
      <c r="V38" s="71" t="str">
        <f t="shared" si="17"/>
        <v>－</v>
      </c>
      <c r="W38" s="71" t="str">
        <f t="shared" si="8"/>
        <v>－</v>
      </c>
      <c r="X38" s="54" t="s">
        <v>3</v>
      </c>
      <c r="Y38" s="55" t="s">
        <v>3</v>
      </c>
      <c r="Z38" s="50">
        <v>0</v>
      </c>
      <c r="AA38" s="71" t="str">
        <f t="shared" si="18"/>
        <v>－</v>
      </c>
      <c r="AB38" s="71" t="str">
        <f t="shared" si="19"/>
        <v>－</v>
      </c>
      <c r="AC38" s="71" t="str">
        <f t="shared" si="11"/>
        <v>－</v>
      </c>
      <c r="AD38" s="49"/>
      <c r="AE38" s="120" t="s">
        <v>11</v>
      </c>
      <c r="AF38" s="120"/>
      <c r="AG38" s="62"/>
      <c r="AH38" s="125"/>
      <c r="AI38" s="5"/>
    </row>
    <row r="39" spans="1:35" s="7" customFormat="1" ht="21.75" customHeight="1">
      <c r="A39" s="128"/>
      <c r="B39" s="61"/>
      <c r="C39" s="120" t="s">
        <v>14</v>
      </c>
      <c r="D39" s="120"/>
      <c r="E39" s="44"/>
      <c r="F39" s="54" t="s">
        <v>3</v>
      </c>
      <c r="G39" s="55" t="s">
        <v>3</v>
      </c>
      <c r="H39" s="50">
        <v>0</v>
      </c>
      <c r="I39" s="71" t="str">
        <f t="shared" si="12"/>
        <v>－</v>
      </c>
      <c r="J39" s="71" t="str">
        <f t="shared" si="13"/>
        <v>－</v>
      </c>
      <c r="K39" s="71" t="str">
        <f t="shared" si="2"/>
        <v>－</v>
      </c>
      <c r="L39" s="54" t="s">
        <v>3</v>
      </c>
      <c r="M39" s="55" t="s">
        <v>3</v>
      </c>
      <c r="N39" s="50">
        <v>0</v>
      </c>
      <c r="O39" s="71" t="str">
        <f t="shared" si="14"/>
        <v>－</v>
      </c>
      <c r="P39" s="71" t="str">
        <f t="shared" si="15"/>
        <v>－</v>
      </c>
      <c r="Q39" s="71" t="str">
        <f t="shared" si="5"/>
        <v>－</v>
      </c>
      <c r="R39" s="54" t="s">
        <v>3</v>
      </c>
      <c r="S39" s="55" t="s">
        <v>3</v>
      </c>
      <c r="T39" s="50">
        <v>0</v>
      </c>
      <c r="U39" s="71" t="str">
        <f t="shared" si="16"/>
        <v>－</v>
      </c>
      <c r="V39" s="71" t="str">
        <f t="shared" si="17"/>
        <v>－</v>
      </c>
      <c r="W39" s="71" t="str">
        <f t="shared" si="8"/>
        <v>－</v>
      </c>
      <c r="X39" s="54" t="s">
        <v>3</v>
      </c>
      <c r="Y39" s="55" t="s">
        <v>3</v>
      </c>
      <c r="Z39" s="50">
        <v>0</v>
      </c>
      <c r="AA39" s="71" t="str">
        <f t="shared" si="18"/>
        <v>－</v>
      </c>
      <c r="AB39" s="71" t="str">
        <f t="shared" si="19"/>
        <v>－</v>
      </c>
      <c r="AC39" s="71" t="str">
        <f t="shared" si="11"/>
        <v>－</v>
      </c>
      <c r="AD39" s="49"/>
      <c r="AE39" s="120" t="s">
        <v>14</v>
      </c>
      <c r="AF39" s="120"/>
      <c r="AG39" s="62"/>
      <c r="AH39" s="125"/>
      <c r="AI39" s="5"/>
    </row>
    <row r="40" spans="1:35" s="7" customFormat="1" ht="21.75" customHeight="1">
      <c r="A40" s="128"/>
      <c r="B40" s="63"/>
      <c r="C40" s="120" t="s">
        <v>15</v>
      </c>
      <c r="D40" s="120"/>
      <c r="E40" s="44"/>
      <c r="F40" s="54" t="s">
        <v>3</v>
      </c>
      <c r="G40" s="55" t="s">
        <v>3</v>
      </c>
      <c r="H40" s="50">
        <v>0</v>
      </c>
      <c r="I40" s="71" t="str">
        <f t="shared" si="12"/>
        <v>－</v>
      </c>
      <c r="J40" s="71" t="str">
        <f t="shared" si="13"/>
        <v>－</v>
      </c>
      <c r="K40" s="71" t="str">
        <f t="shared" si="2"/>
        <v>－</v>
      </c>
      <c r="L40" s="54" t="s">
        <v>3</v>
      </c>
      <c r="M40" s="55" t="s">
        <v>3</v>
      </c>
      <c r="N40" s="50">
        <v>0</v>
      </c>
      <c r="O40" s="71" t="str">
        <f t="shared" si="14"/>
        <v>－</v>
      </c>
      <c r="P40" s="71" t="str">
        <f t="shared" si="15"/>
        <v>－</v>
      </c>
      <c r="Q40" s="71" t="str">
        <f t="shared" si="5"/>
        <v>－</v>
      </c>
      <c r="R40" s="54" t="s">
        <v>3</v>
      </c>
      <c r="S40" s="55" t="s">
        <v>3</v>
      </c>
      <c r="T40" s="50">
        <v>0</v>
      </c>
      <c r="U40" s="71" t="str">
        <f t="shared" si="16"/>
        <v>－</v>
      </c>
      <c r="V40" s="71" t="str">
        <f t="shared" si="17"/>
        <v>－</v>
      </c>
      <c r="W40" s="71" t="str">
        <f t="shared" si="8"/>
        <v>－</v>
      </c>
      <c r="X40" s="54" t="s">
        <v>70</v>
      </c>
      <c r="Y40" s="55" t="s">
        <v>70</v>
      </c>
      <c r="Z40" s="50">
        <v>0</v>
      </c>
      <c r="AA40" s="71" t="str">
        <f t="shared" si="18"/>
        <v>－</v>
      </c>
      <c r="AB40" s="71" t="str">
        <f t="shared" si="19"/>
        <v>－</v>
      </c>
      <c r="AC40" s="71" t="str">
        <f t="shared" si="11"/>
        <v>－</v>
      </c>
      <c r="AD40" s="49"/>
      <c r="AE40" s="120" t="s">
        <v>15</v>
      </c>
      <c r="AF40" s="120"/>
      <c r="AG40" s="62"/>
      <c r="AH40" s="125"/>
      <c r="AI40" s="5" t="s">
        <v>17</v>
      </c>
    </row>
    <row r="41" spans="1:35" s="7" customFormat="1" ht="21.75" customHeight="1">
      <c r="A41" s="128"/>
      <c r="B41" s="61"/>
      <c r="C41" s="120" t="s">
        <v>12</v>
      </c>
      <c r="D41" s="120"/>
      <c r="E41" s="44"/>
      <c r="F41" s="54" t="s">
        <v>3</v>
      </c>
      <c r="G41" s="55" t="s">
        <v>3</v>
      </c>
      <c r="H41" s="50">
        <v>0</v>
      </c>
      <c r="I41" s="71" t="str">
        <f t="shared" si="12"/>
        <v>－</v>
      </c>
      <c r="J41" s="71" t="str">
        <f t="shared" si="13"/>
        <v>－</v>
      </c>
      <c r="K41" s="71" t="str">
        <f t="shared" si="2"/>
        <v>－</v>
      </c>
      <c r="L41" s="54" t="s">
        <v>3</v>
      </c>
      <c r="M41" s="55" t="s">
        <v>3</v>
      </c>
      <c r="N41" s="50">
        <v>0</v>
      </c>
      <c r="O41" s="71" t="str">
        <f t="shared" si="14"/>
        <v>－</v>
      </c>
      <c r="P41" s="71" t="str">
        <f t="shared" si="15"/>
        <v>－</v>
      </c>
      <c r="Q41" s="71" t="str">
        <f t="shared" si="5"/>
        <v>－</v>
      </c>
      <c r="R41" s="54" t="s">
        <v>3</v>
      </c>
      <c r="S41" s="55" t="s">
        <v>3</v>
      </c>
      <c r="T41" s="50">
        <v>0</v>
      </c>
      <c r="U41" s="71" t="str">
        <f t="shared" si="16"/>
        <v>－</v>
      </c>
      <c r="V41" s="71" t="str">
        <f t="shared" si="17"/>
        <v>－</v>
      </c>
      <c r="W41" s="71" t="str">
        <f t="shared" si="8"/>
        <v>－</v>
      </c>
      <c r="X41" s="54" t="s">
        <v>3</v>
      </c>
      <c r="Y41" s="55" t="s">
        <v>3</v>
      </c>
      <c r="Z41" s="50">
        <v>0</v>
      </c>
      <c r="AA41" s="71" t="str">
        <f t="shared" si="18"/>
        <v>－</v>
      </c>
      <c r="AB41" s="71" t="str">
        <f t="shared" si="19"/>
        <v>－</v>
      </c>
      <c r="AC41" s="71" t="str">
        <f t="shared" si="11"/>
        <v>－</v>
      </c>
      <c r="AD41" s="49"/>
      <c r="AE41" s="120" t="s">
        <v>12</v>
      </c>
      <c r="AF41" s="120"/>
      <c r="AG41" s="62"/>
      <c r="AH41" s="125"/>
      <c r="AI41" s="5"/>
    </row>
    <row r="42" spans="1:35" s="7" customFormat="1" ht="21.75" customHeight="1">
      <c r="A42" s="128"/>
      <c r="B42" s="61"/>
      <c r="C42" s="120" t="s">
        <v>13</v>
      </c>
      <c r="D42" s="120"/>
      <c r="E42" s="44"/>
      <c r="F42" s="54" t="s">
        <v>3</v>
      </c>
      <c r="G42" s="55" t="s">
        <v>3</v>
      </c>
      <c r="H42" s="50">
        <v>0</v>
      </c>
      <c r="I42" s="71" t="str">
        <f t="shared" si="12"/>
        <v>－</v>
      </c>
      <c r="J42" s="71" t="str">
        <f t="shared" si="13"/>
        <v>－</v>
      </c>
      <c r="K42" s="71" t="str">
        <f t="shared" si="2"/>
        <v>－</v>
      </c>
      <c r="L42" s="54" t="s">
        <v>3</v>
      </c>
      <c r="M42" s="55" t="s">
        <v>3</v>
      </c>
      <c r="N42" s="50">
        <v>0</v>
      </c>
      <c r="O42" s="71" t="str">
        <f t="shared" si="14"/>
        <v>－</v>
      </c>
      <c r="P42" s="71" t="str">
        <f t="shared" si="15"/>
        <v>－</v>
      </c>
      <c r="Q42" s="71" t="str">
        <f t="shared" si="5"/>
        <v>－</v>
      </c>
      <c r="R42" s="54" t="s">
        <v>3</v>
      </c>
      <c r="S42" s="55" t="s">
        <v>3</v>
      </c>
      <c r="T42" s="50">
        <v>0</v>
      </c>
      <c r="U42" s="71" t="str">
        <f t="shared" si="16"/>
        <v>－</v>
      </c>
      <c r="V42" s="71" t="str">
        <f t="shared" si="17"/>
        <v>－</v>
      </c>
      <c r="W42" s="71" t="str">
        <f t="shared" si="8"/>
        <v>－</v>
      </c>
      <c r="X42" s="54" t="s">
        <v>3</v>
      </c>
      <c r="Y42" s="55" t="s">
        <v>3</v>
      </c>
      <c r="Z42" s="50">
        <v>0</v>
      </c>
      <c r="AA42" s="71" t="str">
        <f t="shared" si="18"/>
        <v>－</v>
      </c>
      <c r="AB42" s="71" t="str">
        <f t="shared" si="19"/>
        <v>－</v>
      </c>
      <c r="AC42" s="71" t="str">
        <f t="shared" si="11"/>
        <v>－</v>
      </c>
      <c r="AD42" s="49"/>
      <c r="AE42" s="120" t="s">
        <v>13</v>
      </c>
      <c r="AF42" s="120"/>
      <c r="AG42" s="62"/>
      <c r="AH42" s="125"/>
      <c r="AI42" s="5"/>
    </row>
    <row r="43" spans="1:35" s="7" customFormat="1" ht="21.75" customHeight="1">
      <c r="A43" s="128"/>
      <c r="B43" s="63"/>
      <c r="C43" s="120" t="s">
        <v>31</v>
      </c>
      <c r="D43" s="120"/>
      <c r="E43" s="64"/>
      <c r="F43" s="54" t="s">
        <v>3</v>
      </c>
      <c r="G43" s="55" t="s">
        <v>3</v>
      </c>
      <c r="H43" s="50">
        <v>0</v>
      </c>
      <c r="I43" s="71" t="str">
        <f t="shared" si="12"/>
        <v>－</v>
      </c>
      <c r="J43" s="71" t="str">
        <f t="shared" si="13"/>
        <v>－</v>
      </c>
      <c r="K43" s="71" t="str">
        <f t="shared" si="2"/>
        <v>－</v>
      </c>
      <c r="L43" s="54" t="s">
        <v>3</v>
      </c>
      <c r="M43" s="55" t="s">
        <v>3</v>
      </c>
      <c r="N43" s="50">
        <v>0</v>
      </c>
      <c r="O43" s="71" t="str">
        <f t="shared" si="14"/>
        <v>－</v>
      </c>
      <c r="P43" s="71" t="str">
        <f t="shared" si="15"/>
        <v>－</v>
      </c>
      <c r="Q43" s="71" t="str">
        <f t="shared" si="5"/>
        <v>－</v>
      </c>
      <c r="R43" s="54" t="s">
        <v>3</v>
      </c>
      <c r="S43" s="55" t="s">
        <v>3</v>
      </c>
      <c r="T43" s="50">
        <v>0</v>
      </c>
      <c r="U43" s="71" t="str">
        <f t="shared" si="16"/>
        <v>－</v>
      </c>
      <c r="V43" s="71" t="str">
        <f t="shared" si="17"/>
        <v>－</v>
      </c>
      <c r="W43" s="71" t="str">
        <f t="shared" si="8"/>
        <v>－</v>
      </c>
      <c r="X43" s="54" t="s">
        <v>3</v>
      </c>
      <c r="Y43" s="55" t="s">
        <v>3</v>
      </c>
      <c r="Z43" s="50">
        <v>0</v>
      </c>
      <c r="AA43" s="71" t="str">
        <f t="shared" si="18"/>
        <v>－</v>
      </c>
      <c r="AB43" s="71" t="str">
        <f t="shared" si="19"/>
        <v>－</v>
      </c>
      <c r="AC43" s="71" t="str">
        <f t="shared" si="11"/>
        <v>－</v>
      </c>
      <c r="AD43" s="65"/>
      <c r="AE43" s="120" t="s">
        <v>31</v>
      </c>
      <c r="AF43" s="120"/>
      <c r="AG43" s="62"/>
      <c r="AH43" s="125"/>
      <c r="AI43" s="5"/>
    </row>
    <row r="44" spans="1:35" s="7" customFormat="1" ht="21.75" customHeight="1">
      <c r="A44" s="128"/>
      <c r="B44" s="61"/>
      <c r="C44" s="121" t="s">
        <v>16</v>
      </c>
      <c r="D44" s="121"/>
      <c r="E44" s="44"/>
      <c r="F44" s="54" t="str">
        <f>IF(SUM(F45:F47)=0,"－",SUM(F45:F47))</f>
        <v>－</v>
      </c>
      <c r="G44" s="54" t="str">
        <f>IF(F44=0,"－",SUM(G45:G47))</f>
        <v>－</v>
      </c>
      <c r="H44" s="52">
        <f>SUM(H45:H47)</f>
        <v>0</v>
      </c>
      <c r="I44" s="71" t="str">
        <f t="shared" si="12"/>
        <v>－</v>
      </c>
      <c r="J44" s="71" t="str">
        <f t="shared" si="13"/>
        <v>－</v>
      </c>
      <c r="K44" s="71" t="str">
        <f t="shared" si="2"/>
        <v>－</v>
      </c>
      <c r="L44" s="54" t="str">
        <f>IF(SUM(L45:L47)=0,"－",SUM(L45:L47))</f>
        <v>－</v>
      </c>
      <c r="M44" s="54" t="str">
        <f>IF(L44=0,"－",SUM(M45:M47))</f>
        <v>－</v>
      </c>
      <c r="N44" s="52">
        <f>SUM(N45:N47)</f>
        <v>0</v>
      </c>
      <c r="O44" s="71" t="str">
        <f t="shared" si="14"/>
        <v>－</v>
      </c>
      <c r="P44" s="71" t="str">
        <f t="shared" si="15"/>
        <v>－</v>
      </c>
      <c r="Q44" s="71" t="str">
        <f t="shared" si="5"/>
        <v>－</v>
      </c>
      <c r="R44" s="54" t="str">
        <f>IF(SUM(R45:R47)=0,"－",SUM(R45:R47))</f>
        <v>－</v>
      </c>
      <c r="S44" s="54" t="str">
        <f>IF(R44=0,"－",SUM(S45:S47))</f>
        <v>－</v>
      </c>
      <c r="T44" s="52">
        <f>SUM(T45:T47)</f>
        <v>0</v>
      </c>
      <c r="U44" s="71" t="str">
        <f t="shared" si="16"/>
        <v>－</v>
      </c>
      <c r="V44" s="71" t="str">
        <f t="shared" si="17"/>
        <v>－</v>
      </c>
      <c r="W44" s="71" t="str">
        <f t="shared" si="8"/>
        <v>－</v>
      </c>
      <c r="X44" s="54" t="str">
        <f>IF(SUM(X45:X47)=0,"－",SUM(X45:X47))</f>
        <v>－</v>
      </c>
      <c r="Y44" s="54" t="str">
        <f>IF(X44=0,"－",SUM(Y45:Y47))</f>
        <v>－</v>
      </c>
      <c r="Z44" s="52">
        <f>SUM(Z45:Z47)</f>
        <v>0</v>
      </c>
      <c r="AA44" s="71" t="str">
        <f t="shared" si="18"/>
        <v>－</v>
      </c>
      <c r="AB44" s="71" t="str">
        <f t="shared" si="19"/>
        <v>－</v>
      </c>
      <c r="AC44" s="71" t="str">
        <f t="shared" si="11"/>
        <v>－</v>
      </c>
      <c r="AD44" s="49"/>
      <c r="AE44" s="121" t="s">
        <v>16</v>
      </c>
      <c r="AF44" s="121"/>
      <c r="AG44" s="62"/>
      <c r="AH44" s="125"/>
      <c r="AI44" s="5"/>
    </row>
    <row r="45" spans="1:35" s="7" customFormat="1" ht="21.75" customHeight="1">
      <c r="A45" s="128"/>
      <c r="B45" s="37"/>
      <c r="C45" s="118" t="s">
        <v>55</v>
      </c>
      <c r="D45" s="122"/>
      <c r="E45" s="119"/>
      <c r="F45" s="54" t="s">
        <v>71</v>
      </c>
      <c r="G45" s="55" t="s">
        <v>71</v>
      </c>
      <c r="H45" s="50">
        <v>0</v>
      </c>
      <c r="I45" s="71" t="str">
        <f t="shared" si="12"/>
        <v>－</v>
      </c>
      <c r="J45" s="71" t="str">
        <f t="shared" si="13"/>
        <v>－</v>
      </c>
      <c r="K45" s="71" t="str">
        <f t="shared" si="2"/>
        <v>－</v>
      </c>
      <c r="L45" s="54" t="s">
        <v>71</v>
      </c>
      <c r="M45" s="55" t="s">
        <v>71</v>
      </c>
      <c r="N45" s="50">
        <v>0</v>
      </c>
      <c r="O45" s="71" t="str">
        <f t="shared" si="14"/>
        <v>－</v>
      </c>
      <c r="P45" s="71" t="str">
        <f t="shared" si="15"/>
        <v>－</v>
      </c>
      <c r="Q45" s="71" t="str">
        <f t="shared" si="5"/>
        <v>－</v>
      </c>
      <c r="R45" s="54" t="s">
        <v>71</v>
      </c>
      <c r="S45" s="55" t="s">
        <v>71</v>
      </c>
      <c r="T45" s="50">
        <v>0</v>
      </c>
      <c r="U45" s="71" t="str">
        <f t="shared" si="16"/>
        <v>－</v>
      </c>
      <c r="V45" s="71" t="str">
        <f t="shared" si="17"/>
        <v>－</v>
      </c>
      <c r="W45" s="71" t="str">
        <f t="shared" si="8"/>
        <v>－</v>
      </c>
      <c r="X45" s="54" t="s">
        <v>71</v>
      </c>
      <c r="Y45" s="55" t="s">
        <v>71</v>
      </c>
      <c r="Z45" s="50">
        <v>0</v>
      </c>
      <c r="AA45" s="71" t="str">
        <f t="shared" si="18"/>
        <v>－</v>
      </c>
      <c r="AB45" s="71" t="str">
        <f t="shared" si="19"/>
        <v>－</v>
      </c>
      <c r="AC45" s="71" t="str">
        <f t="shared" si="11"/>
        <v>－</v>
      </c>
      <c r="AD45" s="118" t="s">
        <v>55</v>
      </c>
      <c r="AE45" s="122"/>
      <c r="AF45" s="119"/>
      <c r="AG45" s="72"/>
      <c r="AH45" s="125"/>
      <c r="AI45" s="5"/>
    </row>
    <row r="46" spans="1:35" s="7" customFormat="1" ht="21.75" customHeight="1">
      <c r="A46" s="128"/>
      <c r="B46" s="37"/>
      <c r="C46" s="118" t="s">
        <v>56</v>
      </c>
      <c r="D46" s="122"/>
      <c r="E46" s="119"/>
      <c r="F46" s="54" t="s">
        <v>3</v>
      </c>
      <c r="G46" s="55" t="s">
        <v>3</v>
      </c>
      <c r="H46" s="50">
        <v>0</v>
      </c>
      <c r="I46" s="71" t="str">
        <f t="shared" si="12"/>
        <v>－</v>
      </c>
      <c r="J46" s="71" t="str">
        <f t="shared" si="13"/>
        <v>－</v>
      </c>
      <c r="K46" s="71" t="str">
        <f t="shared" si="2"/>
        <v>－</v>
      </c>
      <c r="L46" s="54" t="s">
        <v>3</v>
      </c>
      <c r="M46" s="55" t="s">
        <v>3</v>
      </c>
      <c r="N46" s="50">
        <v>0</v>
      </c>
      <c r="O46" s="71" t="str">
        <f t="shared" si="14"/>
        <v>－</v>
      </c>
      <c r="P46" s="71" t="str">
        <f t="shared" si="15"/>
        <v>－</v>
      </c>
      <c r="Q46" s="71" t="str">
        <f t="shared" si="5"/>
        <v>－</v>
      </c>
      <c r="R46" s="54" t="s">
        <v>3</v>
      </c>
      <c r="S46" s="55" t="s">
        <v>3</v>
      </c>
      <c r="T46" s="50">
        <v>0</v>
      </c>
      <c r="U46" s="71" t="str">
        <f t="shared" si="16"/>
        <v>－</v>
      </c>
      <c r="V46" s="71" t="str">
        <f t="shared" si="17"/>
        <v>－</v>
      </c>
      <c r="W46" s="71" t="str">
        <f t="shared" si="8"/>
        <v>－</v>
      </c>
      <c r="X46" s="54" t="s">
        <v>3</v>
      </c>
      <c r="Y46" s="55" t="s">
        <v>3</v>
      </c>
      <c r="Z46" s="50">
        <v>0</v>
      </c>
      <c r="AA46" s="71" t="str">
        <f t="shared" si="18"/>
        <v>－</v>
      </c>
      <c r="AB46" s="71" t="str">
        <f t="shared" si="19"/>
        <v>－</v>
      </c>
      <c r="AC46" s="71" t="str">
        <f t="shared" si="11"/>
        <v>－</v>
      </c>
      <c r="AD46" s="118" t="s">
        <v>56</v>
      </c>
      <c r="AE46" s="122"/>
      <c r="AF46" s="119"/>
      <c r="AG46" s="72"/>
      <c r="AH46" s="125"/>
      <c r="AI46" s="5"/>
    </row>
    <row r="47" spans="1:35" s="7" customFormat="1" ht="21.75" customHeight="1">
      <c r="A47" s="128"/>
      <c r="B47" s="73"/>
      <c r="C47" s="118" t="s">
        <v>57</v>
      </c>
      <c r="D47" s="122"/>
      <c r="E47" s="119"/>
      <c r="F47" s="54" t="s">
        <v>3</v>
      </c>
      <c r="G47" s="55" t="s">
        <v>3</v>
      </c>
      <c r="H47" s="50">
        <v>0</v>
      </c>
      <c r="I47" s="71" t="str">
        <f t="shared" si="12"/>
        <v>－</v>
      </c>
      <c r="J47" s="71" t="str">
        <f t="shared" si="13"/>
        <v>－</v>
      </c>
      <c r="K47" s="71" t="str">
        <f t="shared" si="2"/>
        <v>－</v>
      </c>
      <c r="L47" s="54" t="s">
        <v>3</v>
      </c>
      <c r="M47" s="55" t="s">
        <v>3</v>
      </c>
      <c r="N47" s="50">
        <v>0</v>
      </c>
      <c r="O47" s="71" t="str">
        <f t="shared" si="14"/>
        <v>－</v>
      </c>
      <c r="P47" s="71" t="str">
        <f t="shared" si="15"/>
        <v>－</v>
      </c>
      <c r="Q47" s="71" t="str">
        <f t="shared" si="5"/>
        <v>－</v>
      </c>
      <c r="R47" s="54" t="s">
        <v>3</v>
      </c>
      <c r="S47" s="55" t="s">
        <v>3</v>
      </c>
      <c r="T47" s="50">
        <v>0</v>
      </c>
      <c r="U47" s="71" t="str">
        <f t="shared" si="16"/>
        <v>－</v>
      </c>
      <c r="V47" s="71" t="str">
        <f t="shared" si="17"/>
        <v>－</v>
      </c>
      <c r="W47" s="71" t="str">
        <f t="shared" si="8"/>
        <v>－</v>
      </c>
      <c r="X47" s="54" t="s">
        <v>70</v>
      </c>
      <c r="Y47" s="55" t="s">
        <v>48</v>
      </c>
      <c r="Z47" s="50">
        <v>0</v>
      </c>
      <c r="AA47" s="71" t="str">
        <f t="shared" si="18"/>
        <v>－</v>
      </c>
      <c r="AB47" s="71" t="str">
        <f t="shared" si="19"/>
        <v>－</v>
      </c>
      <c r="AC47" s="71" t="str">
        <f t="shared" si="11"/>
        <v>－</v>
      </c>
      <c r="AD47" s="118" t="s">
        <v>57</v>
      </c>
      <c r="AE47" s="122"/>
      <c r="AF47" s="119"/>
      <c r="AG47" s="74"/>
      <c r="AH47" s="125"/>
      <c r="AI47" s="5"/>
    </row>
    <row r="48" spans="1:256" s="7" customFormat="1" ht="21.75" customHeight="1">
      <c r="A48" s="129"/>
      <c r="B48" s="87"/>
      <c r="C48" s="120" t="s">
        <v>58</v>
      </c>
      <c r="D48" s="120"/>
      <c r="E48" s="58"/>
      <c r="F48" s="52">
        <f>F31+F34+F44+SUM(F36:F43)</f>
        <v>543581551</v>
      </c>
      <c r="G48" s="50">
        <f>G31+G34+G44+SUM(G36:G43)</f>
        <v>143939679</v>
      </c>
      <c r="H48" s="50">
        <f>H31+H34+H44+SUM(H36:H43)</f>
        <v>411</v>
      </c>
      <c r="I48" s="71">
        <f>IF(F48&gt;0,ROUND((G48-H48)/(F48-H48)*100,1),"－")</f>
        <v>26.5</v>
      </c>
      <c r="J48" s="71">
        <f>IF(F48&gt;0,ROUNDDOWN((G48-H48)/(F48-H48)*100,1),"－")</f>
        <v>26.4</v>
      </c>
      <c r="K48" s="51">
        <f>IF(J48=99.9,99.9,I48)</f>
        <v>26.5</v>
      </c>
      <c r="L48" s="52">
        <f>L31+L34+L44+SUM(L36:L43)</f>
        <v>200304443</v>
      </c>
      <c r="M48" s="50">
        <f>M31+M34+M44+SUM(M36:M43)</f>
        <v>42106371</v>
      </c>
      <c r="N48" s="50">
        <f>N31+N34+N44+SUM(N36:N43)</f>
        <v>0</v>
      </c>
      <c r="O48" s="71">
        <f>IF(L48&gt;0,ROUND((M48-N48)/(L48-N48)*100,1),"－")</f>
        <v>21</v>
      </c>
      <c r="P48" s="71">
        <f>IF(L48&gt;0,ROUNDDOWN((M48-N48)/(L48-N48)*100,1),"－")</f>
        <v>21</v>
      </c>
      <c r="Q48" s="51">
        <f>IF(P48=99.9,99.9,O48)</f>
        <v>21</v>
      </c>
      <c r="R48" s="52">
        <f>R31+R34+R44+SUM(R36:R43)</f>
        <v>364285235</v>
      </c>
      <c r="S48" s="50">
        <f>S31+S34+S44+SUM(S36:S43)</f>
        <v>91976367</v>
      </c>
      <c r="T48" s="50">
        <f>T31+T34+T44+SUM(T36:T43)</f>
        <v>0</v>
      </c>
      <c r="U48" s="71">
        <f t="shared" si="16"/>
        <v>25.2</v>
      </c>
      <c r="V48" s="71">
        <f t="shared" si="17"/>
        <v>25.2</v>
      </c>
      <c r="W48" s="51">
        <f t="shared" si="8"/>
        <v>25.2</v>
      </c>
      <c r="X48" s="52">
        <f>X31+X34+X44+SUM(X36:X43)</f>
        <v>936711704</v>
      </c>
      <c r="Y48" s="50">
        <f>Y31+Y34+Y44+SUM(Y36:Y43)</f>
        <v>271851738</v>
      </c>
      <c r="Z48" s="50">
        <f>Z31+Z34+Z44+SUM(Z36:Z43)</f>
        <v>0</v>
      </c>
      <c r="AA48" s="71">
        <f t="shared" si="18"/>
        <v>29</v>
      </c>
      <c r="AB48" s="71">
        <f t="shared" si="19"/>
        <v>29</v>
      </c>
      <c r="AC48" s="51">
        <f t="shared" si="11"/>
        <v>29</v>
      </c>
      <c r="AD48" s="75"/>
      <c r="AE48" s="120" t="s">
        <v>58</v>
      </c>
      <c r="AF48" s="120"/>
      <c r="AG48" s="91"/>
      <c r="AH48" s="12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35" s="7" customFormat="1" ht="21.75" customHeight="1" thickBot="1">
      <c r="A49" s="76"/>
      <c r="B49" s="123" t="s">
        <v>44</v>
      </c>
      <c r="C49" s="123"/>
      <c r="D49" s="123"/>
      <c r="E49" s="77"/>
      <c r="F49" s="80">
        <f>F26+F48</f>
        <v>12465019917</v>
      </c>
      <c r="G49" s="78">
        <f>G26+G48</f>
        <v>11938497899</v>
      </c>
      <c r="H49" s="78">
        <f>H26+H48</f>
        <v>2941257</v>
      </c>
      <c r="I49" s="100">
        <f>IF(F49&gt;0,ROUND((G49-H49)/(F49-H49)*100,1),"－")</f>
        <v>95.8</v>
      </c>
      <c r="J49" s="100">
        <f>IF(F49&gt;0,ROUNDDOWN((G49-H49)/(F49-H49)*100,1),"－")</f>
        <v>95.7</v>
      </c>
      <c r="K49" s="79">
        <f>IF(J49=99.9,99.9,I49)</f>
        <v>95.8</v>
      </c>
      <c r="L49" s="80">
        <f>L26+L48</f>
        <v>4736298342</v>
      </c>
      <c r="M49" s="78">
        <f>M26+M48</f>
        <v>4538265946</v>
      </c>
      <c r="N49" s="78">
        <f>N26+N48</f>
        <v>146300</v>
      </c>
      <c r="O49" s="100">
        <f>IF(L49&gt;0,ROUND((M49-N49)/(L49-N49)*100,1),"－")</f>
        <v>95.8</v>
      </c>
      <c r="P49" s="100">
        <f>IF(L49&gt;0,ROUNDDOWN((M49-N49)/(L49-N49)*100,1),"－")</f>
        <v>95.8</v>
      </c>
      <c r="Q49" s="79">
        <f>IF(P49=99.9,99.9,O49)</f>
        <v>95.8</v>
      </c>
      <c r="R49" s="80">
        <f>R26+R48</f>
        <v>7915133500</v>
      </c>
      <c r="S49" s="78">
        <f>S26+S48</f>
        <v>7546591468</v>
      </c>
      <c r="T49" s="78">
        <f>T26+T48</f>
        <v>996900</v>
      </c>
      <c r="U49" s="100">
        <f t="shared" si="16"/>
        <v>95.3</v>
      </c>
      <c r="V49" s="100">
        <f t="shared" si="17"/>
        <v>95.3</v>
      </c>
      <c r="W49" s="79">
        <f t="shared" si="8"/>
        <v>95.3</v>
      </c>
      <c r="X49" s="80">
        <f>X26+X48</f>
        <v>25532211140</v>
      </c>
      <c r="Y49" s="78">
        <f>Y26+Y48</f>
        <v>24609572425</v>
      </c>
      <c r="Z49" s="78">
        <f>Z26+Z48</f>
        <v>3366100</v>
      </c>
      <c r="AA49" s="100">
        <f t="shared" si="18"/>
        <v>96.4</v>
      </c>
      <c r="AB49" s="100">
        <f t="shared" si="19"/>
        <v>96.3</v>
      </c>
      <c r="AC49" s="79">
        <f t="shared" si="11"/>
        <v>96.4</v>
      </c>
      <c r="AD49" s="82"/>
      <c r="AE49" s="123" t="s">
        <v>44</v>
      </c>
      <c r="AF49" s="123"/>
      <c r="AG49" s="123"/>
      <c r="AH49" s="83"/>
      <c r="AI49" s="5"/>
    </row>
    <row r="50" spans="1:35" s="7" customFormat="1" ht="15" customHeight="1">
      <c r="A50" s="5"/>
      <c r="B50" s="6" t="s">
        <v>45</v>
      </c>
      <c r="C50" s="5" t="s">
        <v>46</v>
      </c>
      <c r="D50" s="5"/>
      <c r="F50" s="5"/>
      <c r="G50" s="5"/>
      <c r="H50" s="5"/>
      <c r="I50" s="36"/>
      <c r="J50" s="36"/>
      <c r="K50" s="36"/>
      <c r="L50" s="5"/>
      <c r="M50" s="5"/>
      <c r="N50" s="5"/>
      <c r="O50" s="5"/>
      <c r="P50" s="5"/>
      <c r="Q50" s="5"/>
      <c r="R50" s="5"/>
      <c r="S50" s="5"/>
      <c r="T50" s="5"/>
      <c r="U50" s="35"/>
      <c r="V50" s="35"/>
      <c r="W50" s="35"/>
      <c r="X50" s="5"/>
      <c r="Y50" s="5"/>
      <c r="Z50" s="5"/>
      <c r="AA50" s="36"/>
      <c r="AB50" s="35"/>
      <c r="AC50" s="35"/>
      <c r="AF50" s="5"/>
      <c r="AG50" s="5"/>
      <c r="AH50" s="5"/>
      <c r="AI50" s="5"/>
    </row>
    <row r="51" spans="1:35" ht="15" customHeight="1">
      <c r="A51" s="3"/>
      <c r="B51" s="3">
        <v>2</v>
      </c>
      <c r="C51" s="3" t="s">
        <v>47</v>
      </c>
      <c r="D51" s="3"/>
      <c r="F51" s="3"/>
      <c r="G51" s="3"/>
      <c r="H51" s="3"/>
      <c r="I51" s="30"/>
      <c r="J51" s="30"/>
      <c r="K51" s="30"/>
      <c r="L51" s="3"/>
      <c r="M51" s="3"/>
      <c r="N51" s="3"/>
      <c r="O51" s="8"/>
      <c r="P51" s="8"/>
      <c r="Q51" s="8"/>
      <c r="R51" s="3"/>
      <c r="S51" s="3"/>
      <c r="T51" s="3"/>
      <c r="U51" s="8"/>
      <c r="V51" s="8"/>
      <c r="W51" s="8"/>
      <c r="X51" s="3"/>
      <c r="Y51" s="3"/>
      <c r="Z51" s="3"/>
      <c r="AA51" s="30"/>
      <c r="AB51" s="8"/>
      <c r="AC51" s="8"/>
      <c r="AF51" s="3"/>
      <c r="AG51" s="3"/>
      <c r="AH51" s="3"/>
      <c r="AI51" s="3"/>
    </row>
    <row r="52" spans="1:11" ht="15" customHeight="1">
      <c r="A52" s="3"/>
      <c r="B52" s="3">
        <v>3</v>
      </c>
      <c r="C52" s="1" t="s">
        <v>72</v>
      </c>
      <c r="F52" s="3"/>
      <c r="G52" s="3"/>
      <c r="H52" s="3"/>
      <c r="I52" s="30"/>
      <c r="J52" s="30"/>
      <c r="K52" s="30"/>
    </row>
    <row r="53" spans="1:11" ht="15">
      <c r="A53" s="3"/>
      <c r="B53" s="3"/>
      <c r="C53" s="3"/>
      <c r="D53" s="3"/>
      <c r="F53" s="3"/>
      <c r="G53" s="3"/>
      <c r="H53" s="3"/>
      <c r="I53" s="30"/>
      <c r="J53" s="30"/>
      <c r="K53" s="30"/>
    </row>
    <row r="87" spans="1:33" ht="14.25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F87" s="3"/>
      <c r="AG87" s="3"/>
    </row>
    <row r="88" spans="1:33" ht="14.25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F88" s="3"/>
      <c r="AG88" s="3"/>
    </row>
    <row r="89" spans="1:33" ht="14.25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F89" s="3"/>
      <c r="AG89" s="3"/>
    </row>
    <row r="90" spans="1:33" ht="14.25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F90" s="3"/>
      <c r="AG90" s="3"/>
    </row>
    <row r="91" spans="1:33" ht="14.25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F91" s="3"/>
      <c r="AG91" s="3"/>
    </row>
    <row r="92" spans="1:33" ht="14.2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F92" s="3"/>
      <c r="AG92" s="3"/>
    </row>
    <row r="93" spans="1:33" ht="14.25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F93" s="3"/>
      <c r="AG93" s="3"/>
    </row>
  </sheetData>
  <sheetProtection/>
  <mergeCells count="68">
    <mergeCell ref="AD47:AF47"/>
    <mergeCell ref="AE48:AF48"/>
    <mergeCell ref="AE49:AG49"/>
    <mergeCell ref="AE43:AF43"/>
    <mergeCell ref="AE44:AF44"/>
    <mergeCell ref="AD45:AF45"/>
    <mergeCell ref="AE38:AF38"/>
    <mergeCell ref="AE39:AF39"/>
    <mergeCell ref="AE40:AF40"/>
    <mergeCell ref="AE41:AF41"/>
    <mergeCell ref="AE42:AF42"/>
    <mergeCell ref="AD46:AF46"/>
    <mergeCell ref="AE26:AF26"/>
    <mergeCell ref="AE19:AF19"/>
    <mergeCell ref="AE20:AF20"/>
    <mergeCell ref="AE21:AF21"/>
    <mergeCell ref="AE22:AF22"/>
    <mergeCell ref="AH27:AH48"/>
    <mergeCell ref="AD28:AE28"/>
    <mergeCell ref="AE35:AF35"/>
    <mergeCell ref="AE36:AF36"/>
    <mergeCell ref="AE37:AF37"/>
    <mergeCell ref="AE16:AF16"/>
    <mergeCell ref="AE17:AF17"/>
    <mergeCell ref="AE18:AF18"/>
    <mergeCell ref="AE23:AF23"/>
    <mergeCell ref="AE24:AF24"/>
    <mergeCell ref="AD25:AF25"/>
    <mergeCell ref="C43:D43"/>
    <mergeCell ref="C44:D44"/>
    <mergeCell ref="C45:E45"/>
    <mergeCell ref="C48:D48"/>
    <mergeCell ref="B49:D49"/>
    <mergeCell ref="AH5:AH26"/>
    <mergeCell ref="AD6:AE6"/>
    <mergeCell ref="AD7:AE7"/>
    <mergeCell ref="AD8:AE8"/>
    <mergeCell ref="AE15:AF15"/>
    <mergeCell ref="C21:D21"/>
    <mergeCell ref="C22:D22"/>
    <mergeCell ref="C23:D23"/>
    <mergeCell ref="C24:D24"/>
    <mergeCell ref="C46:E46"/>
    <mergeCell ref="C47:E47"/>
    <mergeCell ref="C25:E25"/>
    <mergeCell ref="C26:D26"/>
    <mergeCell ref="C41:D41"/>
    <mergeCell ref="C42:D42"/>
    <mergeCell ref="C19:D19"/>
    <mergeCell ref="C20:D20"/>
    <mergeCell ref="A27:A48"/>
    <mergeCell ref="D28:E28"/>
    <mergeCell ref="C35:D35"/>
    <mergeCell ref="C36:D36"/>
    <mergeCell ref="C37:D37"/>
    <mergeCell ref="C38:D38"/>
    <mergeCell ref="C39:D39"/>
    <mergeCell ref="C40:D40"/>
    <mergeCell ref="B27:B31"/>
    <mergeCell ref="AG27:AG31"/>
    <mergeCell ref="A5:A26"/>
    <mergeCell ref="D6:E6"/>
    <mergeCell ref="D7:E7"/>
    <mergeCell ref="D8:E8"/>
    <mergeCell ref="C15:D15"/>
    <mergeCell ref="C16:D16"/>
    <mergeCell ref="C17:D17"/>
    <mergeCell ref="C18:D18"/>
  </mergeCells>
  <printOptions horizontalCentered="1"/>
  <pageMargins left="0.5511811023622047" right="0.5511811023622047" top="0.7874015748031497" bottom="0.7086614173228347" header="0.5118110236220472" footer="0.5118110236220472"/>
  <pageSetup fitToWidth="0" fitToHeight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2"/>
  <sheetViews>
    <sheetView showGridLines="0" defaultGridColor="0" view="pageBreakPreview" zoomScaleNormal="87" zoomScaleSheetLayoutView="100" zoomScalePageLayoutView="0" colorId="22" workbookViewId="0" topLeftCell="A1">
      <pane xSplit="5" ySplit="4" topLeftCell="F5" activePane="bottomRight" state="frozen"/>
      <selection pane="topLeft" activeCell="AJ14" sqref="AJ14"/>
      <selection pane="topRight" activeCell="AJ14" sqref="AJ14"/>
      <selection pane="bottomLeft" activeCell="AJ14" sqref="AJ14"/>
      <selection pane="bottomRight" activeCell="A1" sqref="A1"/>
    </sheetView>
  </sheetViews>
  <sheetFormatPr defaultColWidth="10.796875" defaultRowHeight="15"/>
  <cols>
    <col min="1" max="3" width="3.59765625" style="1" customWidth="1"/>
    <col min="4" max="4" width="12.09765625" style="1" customWidth="1"/>
    <col min="5" max="5" width="3.59765625" style="1" customWidth="1"/>
    <col min="6" max="7" width="18.3984375" style="1" customWidth="1"/>
    <col min="8" max="8" width="18.3984375" style="1" hidden="1" customWidth="1"/>
    <col min="9" max="10" width="7.8984375" style="1" hidden="1" customWidth="1"/>
    <col min="11" max="11" width="7.8984375" style="1" customWidth="1"/>
    <col min="12" max="13" width="18.19921875" style="1" customWidth="1"/>
    <col min="14" max="14" width="18.19921875" style="1" hidden="1" customWidth="1"/>
    <col min="15" max="16" width="7.8984375" style="1" hidden="1" customWidth="1"/>
    <col min="17" max="17" width="7.8984375" style="1" customWidth="1"/>
    <col min="18" max="19" width="18.19921875" style="1" customWidth="1"/>
    <col min="20" max="20" width="18.19921875" style="1" hidden="1" customWidth="1"/>
    <col min="21" max="22" width="8" style="1" hidden="1" customWidth="1"/>
    <col min="23" max="23" width="8" style="1" customWidth="1"/>
    <col min="24" max="25" width="18.19921875" style="1" customWidth="1"/>
    <col min="26" max="26" width="18.19921875" style="1" hidden="1" customWidth="1"/>
    <col min="27" max="28" width="8" style="1" hidden="1" customWidth="1"/>
    <col min="29" max="29" width="8" style="1" customWidth="1"/>
    <col min="30" max="30" width="3.59765625" style="1" customWidth="1"/>
    <col min="31" max="31" width="12.09765625" style="1" customWidth="1"/>
    <col min="32" max="34" width="3.59765625" style="1" customWidth="1"/>
    <col min="35" max="35" width="3" style="1" customWidth="1"/>
    <col min="36" max="16384" width="10.69921875" style="1" customWidth="1"/>
  </cols>
  <sheetData>
    <row r="1" spans="1:35" ht="18.75" customHeight="1">
      <c r="A1" s="31" t="s">
        <v>78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8"/>
      <c r="P1" s="8"/>
      <c r="Q1" s="8"/>
      <c r="R1" s="3"/>
      <c r="S1" s="3"/>
      <c r="T1" s="3"/>
      <c r="U1" s="8"/>
      <c r="V1" s="8"/>
      <c r="W1" s="8"/>
      <c r="X1" s="3"/>
      <c r="Y1" s="3"/>
      <c r="Z1" s="3"/>
      <c r="AA1" s="8"/>
      <c r="AB1" s="8"/>
      <c r="AC1" s="8"/>
      <c r="AF1" s="3"/>
      <c r="AG1" s="3"/>
      <c r="AH1" s="3"/>
      <c r="AI1" s="3"/>
    </row>
    <row r="2" spans="1:35" ht="15" thickBot="1">
      <c r="A2" s="32"/>
      <c r="B2" s="32"/>
      <c r="C2" s="32"/>
      <c r="D2" s="32"/>
      <c r="E2" s="9"/>
      <c r="F2" s="32"/>
      <c r="G2" s="32"/>
      <c r="H2" s="32"/>
      <c r="I2" s="32"/>
      <c r="J2" s="32"/>
      <c r="K2" s="32"/>
      <c r="L2" s="32"/>
      <c r="M2" s="32"/>
      <c r="N2" s="32"/>
      <c r="O2" s="10"/>
      <c r="P2" s="10"/>
      <c r="Q2" s="10"/>
      <c r="R2" s="32"/>
      <c r="S2" s="32"/>
      <c r="T2" s="32"/>
      <c r="U2" s="10"/>
      <c r="V2" s="10"/>
      <c r="W2" s="10"/>
      <c r="X2" s="32"/>
      <c r="Y2" s="32"/>
      <c r="Z2" s="32"/>
      <c r="AA2" s="10"/>
      <c r="AB2" s="10"/>
      <c r="AC2" s="10"/>
      <c r="AD2" s="11"/>
      <c r="AE2" s="11"/>
      <c r="AF2" s="11"/>
      <c r="AG2" s="11"/>
      <c r="AH2" s="93" t="s">
        <v>0</v>
      </c>
      <c r="AI2" s="3"/>
    </row>
    <row r="3" spans="1:35" ht="21.75" customHeight="1">
      <c r="A3" s="12"/>
      <c r="B3" s="13"/>
      <c r="C3" s="13"/>
      <c r="D3" s="13"/>
      <c r="E3" s="14"/>
      <c r="F3" s="130" t="s">
        <v>22</v>
      </c>
      <c r="G3" s="131"/>
      <c r="H3" s="131"/>
      <c r="I3" s="16"/>
      <c r="J3" s="95"/>
      <c r="K3" s="95"/>
      <c r="L3" s="130" t="s">
        <v>23</v>
      </c>
      <c r="M3" s="131"/>
      <c r="N3" s="131"/>
      <c r="O3" s="16"/>
      <c r="P3" s="95"/>
      <c r="Q3" s="109"/>
      <c r="R3" s="130" t="s">
        <v>24</v>
      </c>
      <c r="S3" s="131"/>
      <c r="T3" s="131"/>
      <c r="U3" s="16"/>
      <c r="V3" s="95"/>
      <c r="W3" s="109"/>
      <c r="X3" s="133" t="s">
        <v>25</v>
      </c>
      <c r="Y3" s="38"/>
      <c r="Z3" s="38"/>
      <c r="AA3" s="39"/>
      <c r="AB3" s="95"/>
      <c r="AC3" s="109"/>
      <c r="AD3" s="13"/>
      <c r="AE3" s="13"/>
      <c r="AF3" s="13"/>
      <c r="AG3" s="13"/>
      <c r="AH3" s="17"/>
      <c r="AI3" s="3"/>
    </row>
    <row r="4" spans="1:36" ht="21.75" customHeight="1">
      <c r="A4" s="18"/>
      <c r="B4" s="9"/>
      <c r="C4" s="9"/>
      <c r="D4" s="19"/>
      <c r="E4" s="20"/>
      <c r="F4" s="21" t="s">
        <v>1</v>
      </c>
      <c r="G4" s="21" t="s">
        <v>2</v>
      </c>
      <c r="H4" s="21" t="s">
        <v>64</v>
      </c>
      <c r="I4" s="96" t="s">
        <v>66</v>
      </c>
      <c r="J4" s="96" t="s">
        <v>68</v>
      </c>
      <c r="K4" s="22" t="s">
        <v>65</v>
      </c>
      <c r="L4" s="23" t="s">
        <v>1</v>
      </c>
      <c r="M4" s="21" t="s">
        <v>2</v>
      </c>
      <c r="N4" s="21" t="s">
        <v>64</v>
      </c>
      <c r="O4" s="96" t="s">
        <v>66</v>
      </c>
      <c r="P4" s="96" t="s">
        <v>68</v>
      </c>
      <c r="Q4" s="22" t="s">
        <v>65</v>
      </c>
      <c r="R4" s="23" t="s">
        <v>1</v>
      </c>
      <c r="S4" s="21" t="s">
        <v>2</v>
      </c>
      <c r="T4" s="21" t="s">
        <v>64</v>
      </c>
      <c r="U4" s="96" t="s">
        <v>66</v>
      </c>
      <c r="V4" s="96" t="s">
        <v>68</v>
      </c>
      <c r="W4" s="22" t="s">
        <v>65</v>
      </c>
      <c r="X4" s="21" t="s">
        <v>1</v>
      </c>
      <c r="Y4" s="21" t="s">
        <v>2</v>
      </c>
      <c r="Z4" s="21" t="s">
        <v>64</v>
      </c>
      <c r="AA4" s="96" t="s">
        <v>66</v>
      </c>
      <c r="AB4" s="96" t="s">
        <v>68</v>
      </c>
      <c r="AC4" s="107" t="s">
        <v>65</v>
      </c>
      <c r="AD4" s="9"/>
      <c r="AE4" s="9"/>
      <c r="AF4" s="9"/>
      <c r="AG4" s="9"/>
      <c r="AH4" s="26"/>
      <c r="AI4" s="19"/>
      <c r="AJ4" s="108"/>
    </row>
    <row r="5" spans="1:35" s="7" customFormat="1" ht="21.75" customHeight="1">
      <c r="A5" s="127" t="s">
        <v>60</v>
      </c>
      <c r="B5" s="28"/>
      <c r="C5" s="85"/>
      <c r="D5" s="86" t="s">
        <v>53</v>
      </c>
      <c r="E5" s="44"/>
      <c r="F5" s="45">
        <f>IF(F6+F7+F8=0,"－",F6+F7+F8)</f>
        <v>7965655765</v>
      </c>
      <c r="G5" s="45">
        <f>IF(F5=0,"－",G6+G7+G8)</f>
        <v>7839795350</v>
      </c>
      <c r="H5" s="45">
        <f>H6+H7+H8</f>
        <v>0</v>
      </c>
      <c r="I5" s="98">
        <f aca="true" t="shared" si="0" ref="I5:I29">IF(F5&gt;0,ROUND((G5-H5)/(F5-H5)*100,1),"－")</f>
        <v>98.4</v>
      </c>
      <c r="J5" s="98">
        <f aca="true" t="shared" si="1" ref="J5:J29">IF(F5&gt;0,ROUNDDOWN((G5-H5)/(F5-H5)*100,1),"－")</f>
        <v>98.4</v>
      </c>
      <c r="K5" s="47">
        <f aca="true" t="shared" si="2" ref="K5:K47">IF(J5=99.9,99.9,I5)</f>
        <v>98.4</v>
      </c>
      <c r="L5" s="45">
        <f>IF(L6+L7+L8=0,"－",L6+L7+L8)</f>
        <v>22523762344</v>
      </c>
      <c r="M5" s="45">
        <f>IF(L5=0,"－",M6+M7+M8)</f>
        <v>22106587782</v>
      </c>
      <c r="N5" s="45">
        <f>N6+N7+N8</f>
        <v>0</v>
      </c>
      <c r="O5" s="98">
        <f aca="true" t="shared" si="3" ref="O5:O29">IF(L5&gt;0,ROUND((M5-N5)/(L5-N5)*100,1),"－")</f>
        <v>98.1</v>
      </c>
      <c r="P5" s="98">
        <f aca="true" t="shared" si="4" ref="P5:P29">IF(L5&gt;0,ROUNDDOWN((M5-N5)/(L5-N5)*100,1),"－")</f>
        <v>98.1</v>
      </c>
      <c r="Q5" s="47">
        <f aca="true" t="shared" si="5" ref="Q5:Q47">IF(P5=99.9,99.9,O5)</f>
        <v>98.1</v>
      </c>
      <c r="R5" s="45">
        <f>IF(R6+R7+R8=0,"－",R6+R7+R8)</f>
        <v>34006535185</v>
      </c>
      <c r="S5" s="45">
        <f>IF(R5=0,"－",S6+S7+S8)</f>
        <v>33109994335</v>
      </c>
      <c r="T5" s="45">
        <f>T6+T7+T8</f>
        <v>0</v>
      </c>
      <c r="U5" s="98">
        <f aca="true" t="shared" si="6" ref="U5:U29">IF(R5&gt;0,ROUND((S5-T5)/(R5-T5)*100,1),"－")</f>
        <v>97.4</v>
      </c>
      <c r="V5" s="98">
        <f aca="true" t="shared" si="7" ref="V5:V29">IF(R5&gt;0,ROUNDDOWN((S5-T5)/(R5-T5)*100,1),"－")</f>
        <v>97.3</v>
      </c>
      <c r="W5" s="47">
        <f aca="true" t="shared" si="8" ref="W5:W49">IF(V5=99.9,99.9,U5)</f>
        <v>97.4</v>
      </c>
      <c r="X5" s="45">
        <f>IF(X6+X7+X8=0,"－",X6+X7+X8)</f>
        <v>21463971524</v>
      </c>
      <c r="Y5" s="45">
        <f>IF(X5=0,"－",Y6+Y7+Y8)</f>
        <v>21463971524</v>
      </c>
      <c r="Z5" s="45">
        <f>Z6+Z7+Z8</f>
        <v>0</v>
      </c>
      <c r="AA5" s="98">
        <f aca="true" t="shared" si="9" ref="AA5:AA26">IF(X5&gt;0,ROUND((Y5-Z5)/(X5-Z5)*100,1),"－")</f>
        <v>100</v>
      </c>
      <c r="AB5" s="98">
        <f aca="true" t="shared" si="10" ref="AB5:AB26">IF(X5&gt;0,ROUNDDOWN((Y5-Z5)/(X5-Z5)*100,1),"－")</f>
        <v>100</v>
      </c>
      <c r="AC5" s="47">
        <f aca="true" t="shared" si="11" ref="AC5:AC49">IF(AB5=99.9,99.9,AA5)</f>
        <v>100</v>
      </c>
      <c r="AD5" s="88"/>
      <c r="AE5" s="86" t="s">
        <v>53</v>
      </c>
      <c r="AF5" s="89"/>
      <c r="AG5" s="28"/>
      <c r="AH5" s="124" t="s">
        <v>60</v>
      </c>
      <c r="AI5" s="5"/>
    </row>
    <row r="6" spans="1:35" s="7" customFormat="1" ht="21.75" customHeight="1">
      <c r="A6" s="128"/>
      <c r="B6" s="29" t="s">
        <v>29</v>
      </c>
      <c r="C6" s="41"/>
      <c r="D6" s="118" t="s">
        <v>26</v>
      </c>
      <c r="E6" s="119"/>
      <c r="F6" s="52">
        <v>7965655765</v>
      </c>
      <c r="G6" s="50">
        <v>7839795350</v>
      </c>
      <c r="H6" s="50">
        <v>0</v>
      </c>
      <c r="I6" s="71">
        <f t="shared" si="0"/>
        <v>98.4</v>
      </c>
      <c r="J6" s="71">
        <f t="shared" si="1"/>
        <v>98.4</v>
      </c>
      <c r="K6" s="51">
        <f t="shared" si="2"/>
        <v>98.4</v>
      </c>
      <c r="L6" s="52">
        <v>22523762344</v>
      </c>
      <c r="M6" s="50">
        <v>22106587782</v>
      </c>
      <c r="N6" s="50">
        <v>0</v>
      </c>
      <c r="O6" s="71">
        <f t="shared" si="3"/>
        <v>98.1</v>
      </c>
      <c r="P6" s="71">
        <f t="shared" si="4"/>
        <v>98.1</v>
      </c>
      <c r="Q6" s="51">
        <f t="shared" si="5"/>
        <v>98.1</v>
      </c>
      <c r="R6" s="52">
        <v>34006535185</v>
      </c>
      <c r="S6" s="50">
        <v>33109994335</v>
      </c>
      <c r="T6" s="50">
        <v>0</v>
      </c>
      <c r="U6" s="71">
        <f t="shared" si="6"/>
        <v>97.4</v>
      </c>
      <c r="V6" s="71">
        <f t="shared" si="7"/>
        <v>97.3</v>
      </c>
      <c r="W6" s="51">
        <f t="shared" si="8"/>
        <v>97.4</v>
      </c>
      <c r="X6" s="54" t="s">
        <v>3</v>
      </c>
      <c r="Y6" s="55" t="s">
        <v>3</v>
      </c>
      <c r="Z6" s="50">
        <v>0</v>
      </c>
      <c r="AA6" s="71" t="str">
        <f t="shared" si="9"/>
        <v>－</v>
      </c>
      <c r="AB6" s="71" t="str">
        <f t="shared" si="10"/>
        <v>－</v>
      </c>
      <c r="AC6" s="71" t="str">
        <f t="shared" si="11"/>
        <v>－</v>
      </c>
      <c r="AD6" s="118" t="s">
        <v>26</v>
      </c>
      <c r="AE6" s="119"/>
      <c r="AF6" s="56"/>
      <c r="AG6" s="29" t="s">
        <v>29</v>
      </c>
      <c r="AH6" s="125"/>
      <c r="AI6" s="5"/>
    </row>
    <row r="7" spans="1:35" s="7" customFormat="1" ht="21.75" customHeight="1">
      <c r="A7" s="128"/>
      <c r="B7" s="29"/>
      <c r="C7" s="41"/>
      <c r="D7" s="118" t="s">
        <v>27</v>
      </c>
      <c r="E7" s="119"/>
      <c r="F7" s="54" t="s">
        <v>3</v>
      </c>
      <c r="G7" s="55" t="s">
        <v>3</v>
      </c>
      <c r="H7" s="50">
        <v>0</v>
      </c>
      <c r="I7" s="71" t="str">
        <f t="shared" si="0"/>
        <v>－</v>
      </c>
      <c r="J7" s="71" t="str">
        <f t="shared" si="1"/>
        <v>－</v>
      </c>
      <c r="K7" s="71" t="str">
        <f t="shared" si="2"/>
        <v>－</v>
      </c>
      <c r="L7" s="54" t="s">
        <v>3</v>
      </c>
      <c r="M7" s="55" t="s">
        <v>3</v>
      </c>
      <c r="N7" s="50">
        <v>0</v>
      </c>
      <c r="O7" s="71" t="str">
        <f t="shared" si="3"/>
        <v>－</v>
      </c>
      <c r="P7" s="71" t="str">
        <f t="shared" si="4"/>
        <v>－</v>
      </c>
      <c r="Q7" s="71" t="str">
        <f t="shared" si="5"/>
        <v>－</v>
      </c>
      <c r="R7" s="54" t="s">
        <v>3</v>
      </c>
      <c r="S7" s="55" t="s">
        <v>3</v>
      </c>
      <c r="T7" s="50">
        <v>0</v>
      </c>
      <c r="U7" s="71" t="str">
        <f t="shared" si="6"/>
        <v>－</v>
      </c>
      <c r="V7" s="71" t="str">
        <f t="shared" si="7"/>
        <v>－</v>
      </c>
      <c r="W7" s="71" t="str">
        <f t="shared" si="8"/>
        <v>－</v>
      </c>
      <c r="X7" s="52">
        <v>13314205090</v>
      </c>
      <c r="Y7" s="50">
        <v>13314205090</v>
      </c>
      <c r="Z7" s="50">
        <v>0</v>
      </c>
      <c r="AA7" s="71">
        <f t="shared" si="9"/>
        <v>100</v>
      </c>
      <c r="AB7" s="71">
        <f t="shared" si="10"/>
        <v>100</v>
      </c>
      <c r="AC7" s="51">
        <f t="shared" si="11"/>
        <v>100</v>
      </c>
      <c r="AD7" s="118" t="s">
        <v>27</v>
      </c>
      <c r="AE7" s="119"/>
      <c r="AF7" s="56"/>
      <c r="AG7" s="29"/>
      <c r="AH7" s="125"/>
      <c r="AI7" s="5"/>
    </row>
    <row r="8" spans="1:35" s="7" customFormat="1" ht="21.75" customHeight="1">
      <c r="A8" s="128"/>
      <c r="B8" s="29" t="s">
        <v>30</v>
      </c>
      <c r="C8" s="57"/>
      <c r="D8" s="118" t="s">
        <v>28</v>
      </c>
      <c r="E8" s="119"/>
      <c r="F8" s="54" t="s">
        <v>3</v>
      </c>
      <c r="G8" s="55" t="s">
        <v>3</v>
      </c>
      <c r="H8" s="50">
        <v>0</v>
      </c>
      <c r="I8" s="71" t="str">
        <f t="shared" si="0"/>
        <v>－</v>
      </c>
      <c r="J8" s="71" t="str">
        <f t="shared" si="1"/>
        <v>－</v>
      </c>
      <c r="K8" s="71" t="str">
        <f t="shared" si="2"/>
        <v>－</v>
      </c>
      <c r="L8" s="54" t="s">
        <v>3</v>
      </c>
      <c r="M8" s="55" t="s">
        <v>3</v>
      </c>
      <c r="N8" s="50">
        <v>0</v>
      </c>
      <c r="O8" s="71" t="str">
        <f t="shared" si="3"/>
        <v>－</v>
      </c>
      <c r="P8" s="71" t="str">
        <f t="shared" si="4"/>
        <v>－</v>
      </c>
      <c r="Q8" s="71" t="str">
        <f t="shared" si="5"/>
        <v>－</v>
      </c>
      <c r="R8" s="54" t="s">
        <v>3</v>
      </c>
      <c r="S8" s="55" t="s">
        <v>3</v>
      </c>
      <c r="T8" s="50">
        <v>0</v>
      </c>
      <c r="U8" s="71" t="str">
        <f t="shared" si="6"/>
        <v>－</v>
      </c>
      <c r="V8" s="71" t="str">
        <f t="shared" si="7"/>
        <v>－</v>
      </c>
      <c r="W8" s="71" t="str">
        <f t="shared" si="8"/>
        <v>－</v>
      </c>
      <c r="X8" s="52">
        <v>8149766434</v>
      </c>
      <c r="Y8" s="50">
        <v>8149766434</v>
      </c>
      <c r="Z8" s="50">
        <v>0</v>
      </c>
      <c r="AA8" s="71">
        <f t="shared" si="9"/>
        <v>100</v>
      </c>
      <c r="AB8" s="71">
        <f t="shared" si="10"/>
        <v>100</v>
      </c>
      <c r="AC8" s="51">
        <f t="shared" si="11"/>
        <v>100</v>
      </c>
      <c r="AD8" s="118" t="s">
        <v>28</v>
      </c>
      <c r="AE8" s="119"/>
      <c r="AF8" s="90"/>
      <c r="AG8" s="29" t="s">
        <v>30</v>
      </c>
      <c r="AH8" s="125"/>
      <c r="AI8" s="5"/>
    </row>
    <row r="9" spans="1:35" s="7" customFormat="1" ht="21.75" customHeight="1">
      <c r="A9" s="128"/>
      <c r="B9" s="29"/>
      <c r="C9" s="41"/>
      <c r="D9" s="43" t="s">
        <v>35</v>
      </c>
      <c r="E9" s="44"/>
      <c r="F9" s="52">
        <v>747692401</v>
      </c>
      <c r="G9" s="50">
        <v>746448896</v>
      </c>
      <c r="H9" s="50">
        <v>40001</v>
      </c>
      <c r="I9" s="71">
        <f t="shared" si="0"/>
        <v>99.8</v>
      </c>
      <c r="J9" s="71">
        <f t="shared" si="1"/>
        <v>99.8</v>
      </c>
      <c r="K9" s="51">
        <f t="shared" si="2"/>
        <v>99.8</v>
      </c>
      <c r="L9" s="52">
        <v>2126016579</v>
      </c>
      <c r="M9" s="50">
        <v>2121067835</v>
      </c>
      <c r="N9" s="50">
        <v>14780779</v>
      </c>
      <c r="O9" s="71">
        <f t="shared" si="3"/>
        <v>99.8</v>
      </c>
      <c r="P9" s="71">
        <f t="shared" si="4"/>
        <v>99.7</v>
      </c>
      <c r="Q9" s="51">
        <f t="shared" si="5"/>
        <v>99.8</v>
      </c>
      <c r="R9" s="52">
        <v>2806378246</v>
      </c>
      <c r="S9" s="50">
        <v>2799261752</v>
      </c>
      <c r="T9" s="50">
        <v>183646</v>
      </c>
      <c r="U9" s="71">
        <f t="shared" si="6"/>
        <v>99.7</v>
      </c>
      <c r="V9" s="71">
        <f t="shared" si="7"/>
        <v>99.7</v>
      </c>
      <c r="W9" s="51">
        <f t="shared" si="8"/>
        <v>99.7</v>
      </c>
      <c r="X9" s="54" t="s">
        <v>3</v>
      </c>
      <c r="Y9" s="55" t="s">
        <v>3</v>
      </c>
      <c r="Z9" s="50">
        <v>0</v>
      </c>
      <c r="AA9" s="71" t="str">
        <f t="shared" si="9"/>
        <v>－</v>
      </c>
      <c r="AB9" s="71" t="str">
        <f t="shared" si="10"/>
        <v>－</v>
      </c>
      <c r="AC9" s="71" t="str">
        <f t="shared" si="11"/>
        <v>－</v>
      </c>
      <c r="AD9" s="49"/>
      <c r="AE9" s="43" t="s">
        <v>35</v>
      </c>
      <c r="AF9" s="44"/>
      <c r="AG9" s="29"/>
      <c r="AH9" s="125"/>
      <c r="AI9" s="5"/>
    </row>
    <row r="10" spans="1:35" s="7" customFormat="1" ht="21.75" customHeight="1">
      <c r="A10" s="128"/>
      <c r="B10" s="29" t="s">
        <v>4</v>
      </c>
      <c r="C10" s="84"/>
      <c r="D10" s="43" t="s">
        <v>36</v>
      </c>
      <c r="E10" s="44"/>
      <c r="F10" s="54" t="s">
        <v>71</v>
      </c>
      <c r="G10" s="55" t="s">
        <v>71</v>
      </c>
      <c r="H10" s="50">
        <v>0</v>
      </c>
      <c r="I10" s="71" t="str">
        <f t="shared" si="0"/>
        <v>－</v>
      </c>
      <c r="J10" s="71" t="str">
        <f t="shared" si="1"/>
        <v>－</v>
      </c>
      <c r="K10" s="71" t="str">
        <f t="shared" si="2"/>
        <v>－</v>
      </c>
      <c r="L10" s="54" t="s">
        <v>71</v>
      </c>
      <c r="M10" s="55" t="s">
        <v>71</v>
      </c>
      <c r="N10" s="50">
        <v>0</v>
      </c>
      <c r="O10" s="71" t="str">
        <f t="shared" si="3"/>
        <v>－</v>
      </c>
      <c r="P10" s="71" t="str">
        <f t="shared" si="4"/>
        <v>－</v>
      </c>
      <c r="Q10" s="71" t="str">
        <f t="shared" si="5"/>
        <v>－</v>
      </c>
      <c r="R10" s="54" t="s">
        <v>71</v>
      </c>
      <c r="S10" s="55" t="s">
        <v>71</v>
      </c>
      <c r="T10" s="50">
        <v>0</v>
      </c>
      <c r="U10" s="71" t="str">
        <f t="shared" si="6"/>
        <v>－</v>
      </c>
      <c r="V10" s="71" t="str">
        <f t="shared" si="7"/>
        <v>－</v>
      </c>
      <c r="W10" s="71" t="str">
        <f t="shared" si="8"/>
        <v>－</v>
      </c>
      <c r="X10" s="52">
        <v>3198106143</v>
      </c>
      <c r="Y10" s="50">
        <v>3198106143</v>
      </c>
      <c r="Z10" s="50">
        <v>0</v>
      </c>
      <c r="AA10" s="71">
        <f t="shared" si="9"/>
        <v>100</v>
      </c>
      <c r="AB10" s="71">
        <f t="shared" si="10"/>
        <v>100</v>
      </c>
      <c r="AC10" s="51">
        <f t="shared" si="11"/>
        <v>100</v>
      </c>
      <c r="AD10" s="49"/>
      <c r="AE10" s="43" t="s">
        <v>36</v>
      </c>
      <c r="AF10" s="64"/>
      <c r="AG10" s="29" t="s">
        <v>4</v>
      </c>
      <c r="AH10" s="125"/>
      <c r="AI10" s="5"/>
    </row>
    <row r="11" spans="1:35" s="7" customFormat="1" ht="21.75" customHeight="1">
      <c r="A11" s="128"/>
      <c r="B11" s="29"/>
      <c r="C11" s="41"/>
      <c r="D11" s="40" t="s">
        <v>5</v>
      </c>
      <c r="E11" s="28"/>
      <c r="F11" s="52">
        <f>IF(F5+F9+F10=0,"－",F5+F9+F10)</f>
        <v>8713348166</v>
      </c>
      <c r="G11" s="52">
        <f>IF(F11=0,"－",G5+G9+G10)</f>
        <v>8586244246</v>
      </c>
      <c r="H11" s="52">
        <f>H5+H9+H10</f>
        <v>40001</v>
      </c>
      <c r="I11" s="71">
        <f t="shared" si="0"/>
        <v>98.5</v>
      </c>
      <c r="J11" s="71">
        <f t="shared" si="1"/>
        <v>98.5</v>
      </c>
      <c r="K11" s="51">
        <f t="shared" si="2"/>
        <v>98.5</v>
      </c>
      <c r="L11" s="52">
        <f>IF(L5+L9+L10=0,"－",L5+L9+L10)</f>
        <v>24649778923</v>
      </c>
      <c r="M11" s="52">
        <f>IF(L11=0,"－",M5+M9+M10)</f>
        <v>24227655617</v>
      </c>
      <c r="N11" s="52">
        <f>N5+N9+N10</f>
        <v>14780779</v>
      </c>
      <c r="O11" s="71">
        <f t="shared" si="3"/>
        <v>98.3</v>
      </c>
      <c r="P11" s="71">
        <f t="shared" si="4"/>
        <v>98.2</v>
      </c>
      <c r="Q11" s="51">
        <f t="shared" si="5"/>
        <v>98.3</v>
      </c>
      <c r="R11" s="52">
        <f>IF(R5+R9+R10=0,"－",R5+R9+R10)</f>
        <v>36812913431</v>
      </c>
      <c r="S11" s="52">
        <f>IF(R11=0,"－",S5+S9+S10)</f>
        <v>35909256087</v>
      </c>
      <c r="T11" s="52">
        <f>T5+T9+T10</f>
        <v>183646</v>
      </c>
      <c r="U11" s="71">
        <f t="shared" si="6"/>
        <v>97.5</v>
      </c>
      <c r="V11" s="71">
        <f t="shared" si="7"/>
        <v>97.5</v>
      </c>
      <c r="W11" s="51">
        <f t="shared" si="8"/>
        <v>97.5</v>
      </c>
      <c r="X11" s="52">
        <f>IF(X5+X9+X10=0,"－",X5+X9+X10)</f>
        <v>24662077667</v>
      </c>
      <c r="Y11" s="52">
        <f>IF(X11=0,"－",Y5+Y9+Y10)</f>
        <v>24662077667</v>
      </c>
      <c r="Z11" s="52">
        <f>Z5+Z9+Z10</f>
        <v>0</v>
      </c>
      <c r="AA11" s="71">
        <f t="shared" si="9"/>
        <v>100</v>
      </c>
      <c r="AB11" s="71">
        <f t="shared" si="10"/>
        <v>100</v>
      </c>
      <c r="AC11" s="51">
        <f t="shared" si="11"/>
        <v>100</v>
      </c>
      <c r="AD11" s="59"/>
      <c r="AE11" s="40" t="s">
        <v>5</v>
      </c>
      <c r="AF11" s="74"/>
      <c r="AG11" s="29"/>
      <c r="AH11" s="125"/>
      <c r="AI11" s="5"/>
    </row>
    <row r="12" spans="1:35" s="7" customFormat="1" ht="21.75" customHeight="1">
      <c r="A12" s="128"/>
      <c r="B12" s="28" t="s">
        <v>6</v>
      </c>
      <c r="C12" s="40"/>
      <c r="D12" s="43" t="s">
        <v>34</v>
      </c>
      <c r="E12" s="44"/>
      <c r="F12" s="52">
        <v>186286300</v>
      </c>
      <c r="G12" s="50">
        <v>184657095</v>
      </c>
      <c r="H12" s="50">
        <v>0</v>
      </c>
      <c r="I12" s="71">
        <f t="shared" si="0"/>
        <v>99.1</v>
      </c>
      <c r="J12" s="71">
        <f t="shared" si="1"/>
        <v>99.1</v>
      </c>
      <c r="K12" s="51">
        <f t="shared" si="2"/>
        <v>99.1</v>
      </c>
      <c r="L12" s="52">
        <v>892527700</v>
      </c>
      <c r="M12" s="50">
        <v>881655176</v>
      </c>
      <c r="N12" s="50">
        <v>3600</v>
      </c>
      <c r="O12" s="71">
        <f t="shared" si="3"/>
        <v>98.8</v>
      </c>
      <c r="P12" s="71">
        <f t="shared" si="4"/>
        <v>98.7</v>
      </c>
      <c r="Q12" s="51">
        <f t="shared" si="5"/>
        <v>98.8</v>
      </c>
      <c r="R12" s="52">
        <v>1664505900</v>
      </c>
      <c r="S12" s="50">
        <v>1648943265</v>
      </c>
      <c r="T12" s="50">
        <v>206800</v>
      </c>
      <c r="U12" s="71">
        <f t="shared" si="6"/>
        <v>99.1</v>
      </c>
      <c r="V12" s="71">
        <f t="shared" si="7"/>
        <v>99</v>
      </c>
      <c r="W12" s="51">
        <f t="shared" si="8"/>
        <v>99.1</v>
      </c>
      <c r="X12" s="54" t="s">
        <v>3</v>
      </c>
      <c r="Y12" s="55" t="s">
        <v>3</v>
      </c>
      <c r="Z12" s="50">
        <v>0</v>
      </c>
      <c r="AA12" s="71" t="str">
        <f t="shared" si="9"/>
        <v>－</v>
      </c>
      <c r="AB12" s="71" t="str">
        <f t="shared" si="10"/>
        <v>－</v>
      </c>
      <c r="AC12" s="71" t="str">
        <f t="shared" si="11"/>
        <v>－</v>
      </c>
      <c r="AD12" s="49"/>
      <c r="AE12" s="43" t="s">
        <v>34</v>
      </c>
      <c r="AF12" s="44"/>
      <c r="AG12" s="28" t="s">
        <v>6</v>
      </c>
      <c r="AH12" s="125"/>
      <c r="AI12" s="5"/>
    </row>
    <row r="13" spans="1:35" s="7" customFormat="1" ht="21.75" customHeight="1">
      <c r="A13" s="128"/>
      <c r="B13" s="29" t="s">
        <v>7</v>
      </c>
      <c r="C13" s="84"/>
      <c r="D13" s="43" t="s">
        <v>35</v>
      </c>
      <c r="E13" s="44"/>
      <c r="F13" s="52">
        <v>2424606600</v>
      </c>
      <c r="G13" s="50">
        <v>2423175400</v>
      </c>
      <c r="H13" s="50">
        <v>0</v>
      </c>
      <c r="I13" s="71">
        <f t="shared" si="0"/>
        <v>99.9</v>
      </c>
      <c r="J13" s="71">
        <f t="shared" si="1"/>
        <v>99.9</v>
      </c>
      <c r="K13" s="51">
        <f t="shared" si="2"/>
        <v>99.9</v>
      </c>
      <c r="L13" s="52">
        <v>5884980400</v>
      </c>
      <c r="M13" s="50">
        <v>5783693969</v>
      </c>
      <c r="N13" s="50">
        <v>27144700</v>
      </c>
      <c r="O13" s="71">
        <f t="shared" si="3"/>
        <v>98.3</v>
      </c>
      <c r="P13" s="71">
        <f t="shared" si="4"/>
        <v>98.2</v>
      </c>
      <c r="Q13" s="51">
        <f t="shared" si="5"/>
        <v>98.3</v>
      </c>
      <c r="R13" s="52">
        <v>7712196800</v>
      </c>
      <c r="S13" s="50">
        <v>7703675395</v>
      </c>
      <c r="T13" s="50">
        <v>224300</v>
      </c>
      <c r="U13" s="71">
        <f t="shared" si="6"/>
        <v>99.9</v>
      </c>
      <c r="V13" s="71">
        <f t="shared" si="7"/>
        <v>99.8</v>
      </c>
      <c r="W13" s="51">
        <f t="shared" si="8"/>
        <v>99.9</v>
      </c>
      <c r="X13" s="54" t="s">
        <v>3</v>
      </c>
      <c r="Y13" s="55" t="s">
        <v>3</v>
      </c>
      <c r="Z13" s="50">
        <v>0</v>
      </c>
      <c r="AA13" s="71" t="str">
        <f t="shared" si="9"/>
        <v>－</v>
      </c>
      <c r="AB13" s="71" t="str">
        <f t="shared" si="10"/>
        <v>－</v>
      </c>
      <c r="AC13" s="71" t="str">
        <f t="shared" si="11"/>
        <v>－</v>
      </c>
      <c r="AD13" s="49"/>
      <c r="AE13" s="43" t="s">
        <v>35</v>
      </c>
      <c r="AF13" s="64"/>
      <c r="AG13" s="29" t="s">
        <v>7</v>
      </c>
      <c r="AH13" s="125"/>
      <c r="AI13" s="5"/>
    </row>
    <row r="14" spans="1:35" s="7" customFormat="1" ht="21.75" customHeight="1">
      <c r="A14" s="128"/>
      <c r="B14" s="29" t="s">
        <v>4</v>
      </c>
      <c r="C14" s="41"/>
      <c r="D14" s="40" t="s">
        <v>5</v>
      </c>
      <c r="E14" s="28"/>
      <c r="F14" s="52">
        <f>IF(SUM(F12:F13)=0,"－",SUM(F12:F13))</f>
        <v>2610892900</v>
      </c>
      <c r="G14" s="52">
        <f>IF(F14=0,"－",SUM(G12:G13))</f>
        <v>2607832495</v>
      </c>
      <c r="H14" s="52">
        <f>SUM(H12:H13)</f>
        <v>0</v>
      </c>
      <c r="I14" s="71">
        <f t="shared" si="0"/>
        <v>99.9</v>
      </c>
      <c r="J14" s="71">
        <f t="shared" si="1"/>
        <v>99.8</v>
      </c>
      <c r="K14" s="51">
        <f t="shared" si="2"/>
        <v>99.9</v>
      </c>
      <c r="L14" s="52">
        <f>IF(SUM(L12:L13)=0,"－",SUM(L12:L13))</f>
        <v>6777508100</v>
      </c>
      <c r="M14" s="52">
        <f>IF(L14=0,"－",SUM(M12:M13))</f>
        <v>6665349145</v>
      </c>
      <c r="N14" s="52">
        <f>SUM(N12:N13)</f>
        <v>27148300</v>
      </c>
      <c r="O14" s="71">
        <f t="shared" si="3"/>
        <v>98.3</v>
      </c>
      <c r="P14" s="71">
        <f t="shared" si="4"/>
        <v>98.3</v>
      </c>
      <c r="Q14" s="51">
        <f t="shared" si="5"/>
        <v>98.3</v>
      </c>
      <c r="R14" s="52">
        <f>IF(SUM(R12:R13)=0,"－",SUM(R12:R13))</f>
        <v>9376702700</v>
      </c>
      <c r="S14" s="52">
        <f>IF(R14=0,"－",SUM(S12:S13))</f>
        <v>9352618660</v>
      </c>
      <c r="T14" s="52">
        <f>SUM(T12:T13)</f>
        <v>431100</v>
      </c>
      <c r="U14" s="71">
        <f t="shared" si="6"/>
        <v>99.7</v>
      </c>
      <c r="V14" s="71">
        <f t="shared" si="7"/>
        <v>99.7</v>
      </c>
      <c r="W14" s="51">
        <f t="shared" si="8"/>
        <v>99.7</v>
      </c>
      <c r="X14" s="54" t="str">
        <f>IF(SUM(X12:X13)=0,"－",SUM(X12:X13))</f>
        <v>－</v>
      </c>
      <c r="Y14" s="54" t="str">
        <f>IF(X14=0,"－",SUM(Y12:Y13))</f>
        <v>－</v>
      </c>
      <c r="Z14" s="52">
        <f>SUM(Z12:Z13)</f>
        <v>0</v>
      </c>
      <c r="AA14" s="71" t="str">
        <f t="shared" si="9"/>
        <v>－</v>
      </c>
      <c r="AB14" s="71" t="str">
        <f t="shared" si="10"/>
        <v>－</v>
      </c>
      <c r="AC14" s="71" t="str">
        <f t="shared" si="11"/>
        <v>－</v>
      </c>
      <c r="AD14" s="59"/>
      <c r="AE14" s="40" t="s">
        <v>5</v>
      </c>
      <c r="AF14" s="74"/>
      <c r="AG14" s="29" t="s">
        <v>4</v>
      </c>
      <c r="AH14" s="125"/>
      <c r="AI14" s="5"/>
    </row>
    <row r="15" spans="1:35" s="7" customFormat="1" ht="21.75" customHeight="1">
      <c r="A15" s="128"/>
      <c r="B15" s="61"/>
      <c r="C15" s="120" t="s">
        <v>8</v>
      </c>
      <c r="D15" s="120"/>
      <c r="E15" s="44"/>
      <c r="F15" s="54" t="s">
        <v>3</v>
      </c>
      <c r="G15" s="55" t="s">
        <v>3</v>
      </c>
      <c r="H15" s="50">
        <v>0</v>
      </c>
      <c r="I15" s="71" t="str">
        <f t="shared" si="0"/>
        <v>－</v>
      </c>
      <c r="J15" s="71" t="str">
        <f t="shared" si="1"/>
        <v>－</v>
      </c>
      <c r="K15" s="71" t="str">
        <f t="shared" si="2"/>
        <v>－</v>
      </c>
      <c r="L15" s="54" t="s">
        <v>3</v>
      </c>
      <c r="M15" s="55" t="s">
        <v>3</v>
      </c>
      <c r="N15" s="50">
        <v>0</v>
      </c>
      <c r="O15" s="71" t="str">
        <f t="shared" si="3"/>
        <v>－</v>
      </c>
      <c r="P15" s="71" t="str">
        <f t="shared" si="4"/>
        <v>－</v>
      </c>
      <c r="Q15" s="71" t="str">
        <f t="shared" si="5"/>
        <v>－</v>
      </c>
      <c r="R15" s="54" t="s">
        <v>3</v>
      </c>
      <c r="S15" s="55" t="s">
        <v>3</v>
      </c>
      <c r="T15" s="50">
        <v>0</v>
      </c>
      <c r="U15" s="71" t="str">
        <f t="shared" si="6"/>
        <v>－</v>
      </c>
      <c r="V15" s="71" t="str">
        <f t="shared" si="7"/>
        <v>－</v>
      </c>
      <c r="W15" s="71" t="str">
        <f t="shared" si="8"/>
        <v>－</v>
      </c>
      <c r="X15" s="52">
        <v>70007611353</v>
      </c>
      <c r="Y15" s="50">
        <v>70007611353</v>
      </c>
      <c r="Z15" s="50">
        <v>0</v>
      </c>
      <c r="AA15" s="71">
        <f t="shared" si="9"/>
        <v>100</v>
      </c>
      <c r="AB15" s="71">
        <f t="shared" si="10"/>
        <v>100</v>
      </c>
      <c r="AC15" s="51">
        <f t="shared" si="11"/>
        <v>100</v>
      </c>
      <c r="AD15" s="49"/>
      <c r="AE15" s="120" t="s">
        <v>8</v>
      </c>
      <c r="AF15" s="120"/>
      <c r="AG15" s="62"/>
      <c r="AH15" s="125"/>
      <c r="AI15" s="5"/>
    </row>
    <row r="16" spans="1:35" s="7" customFormat="1" ht="21.75" customHeight="1">
      <c r="A16" s="128"/>
      <c r="B16" s="61"/>
      <c r="C16" s="120" t="s">
        <v>9</v>
      </c>
      <c r="D16" s="120"/>
      <c r="E16" s="44"/>
      <c r="F16" s="52">
        <v>508929800</v>
      </c>
      <c r="G16" s="50">
        <v>507268300</v>
      </c>
      <c r="H16" s="50">
        <v>1946900</v>
      </c>
      <c r="I16" s="71">
        <f t="shared" si="0"/>
        <v>99.7</v>
      </c>
      <c r="J16" s="71">
        <f t="shared" si="1"/>
        <v>99.6</v>
      </c>
      <c r="K16" s="51">
        <f t="shared" si="2"/>
        <v>99.7</v>
      </c>
      <c r="L16" s="52">
        <v>2229634200</v>
      </c>
      <c r="M16" s="50">
        <v>2203477980</v>
      </c>
      <c r="N16" s="50">
        <v>2136300</v>
      </c>
      <c r="O16" s="71">
        <f t="shared" si="3"/>
        <v>98.8</v>
      </c>
      <c r="P16" s="71">
        <f t="shared" si="4"/>
        <v>98.8</v>
      </c>
      <c r="Q16" s="51">
        <f t="shared" si="5"/>
        <v>98.8</v>
      </c>
      <c r="R16" s="52">
        <v>2351147400</v>
      </c>
      <c r="S16" s="50">
        <v>2317734200</v>
      </c>
      <c r="T16" s="50">
        <v>3276500</v>
      </c>
      <c r="U16" s="71">
        <f t="shared" si="6"/>
        <v>98.6</v>
      </c>
      <c r="V16" s="71">
        <f t="shared" si="7"/>
        <v>98.5</v>
      </c>
      <c r="W16" s="51">
        <f t="shared" si="8"/>
        <v>98.6</v>
      </c>
      <c r="X16" s="54" t="s">
        <v>3</v>
      </c>
      <c r="Y16" s="55" t="s">
        <v>3</v>
      </c>
      <c r="Z16" s="50">
        <v>0</v>
      </c>
      <c r="AA16" s="71" t="str">
        <f t="shared" si="9"/>
        <v>－</v>
      </c>
      <c r="AB16" s="71" t="str">
        <f t="shared" si="10"/>
        <v>－</v>
      </c>
      <c r="AC16" s="71" t="str">
        <f t="shared" si="11"/>
        <v>－</v>
      </c>
      <c r="AD16" s="49"/>
      <c r="AE16" s="120" t="s">
        <v>9</v>
      </c>
      <c r="AF16" s="120"/>
      <c r="AG16" s="62"/>
      <c r="AH16" s="125"/>
      <c r="AI16" s="5"/>
    </row>
    <row r="17" spans="1:35" s="7" customFormat="1" ht="21.75" customHeight="1">
      <c r="A17" s="128"/>
      <c r="B17" s="61"/>
      <c r="C17" s="120" t="s">
        <v>10</v>
      </c>
      <c r="D17" s="120"/>
      <c r="E17" s="44"/>
      <c r="F17" s="54" t="s">
        <v>3</v>
      </c>
      <c r="G17" s="55" t="s">
        <v>3</v>
      </c>
      <c r="H17" s="50">
        <v>0</v>
      </c>
      <c r="I17" s="71" t="str">
        <f t="shared" si="0"/>
        <v>－</v>
      </c>
      <c r="J17" s="71" t="str">
        <f t="shared" si="1"/>
        <v>－</v>
      </c>
      <c r="K17" s="71" t="str">
        <f t="shared" si="2"/>
        <v>－</v>
      </c>
      <c r="L17" s="54" t="s">
        <v>3</v>
      </c>
      <c r="M17" s="55" t="s">
        <v>3</v>
      </c>
      <c r="N17" s="50">
        <v>0</v>
      </c>
      <c r="O17" s="71" t="str">
        <f t="shared" si="3"/>
        <v>－</v>
      </c>
      <c r="P17" s="71" t="str">
        <f t="shared" si="4"/>
        <v>－</v>
      </c>
      <c r="Q17" s="71" t="str">
        <f t="shared" si="5"/>
        <v>－</v>
      </c>
      <c r="R17" s="54" t="s">
        <v>3</v>
      </c>
      <c r="S17" s="55" t="s">
        <v>3</v>
      </c>
      <c r="T17" s="50">
        <v>0</v>
      </c>
      <c r="U17" s="71" t="str">
        <f t="shared" si="6"/>
        <v>－</v>
      </c>
      <c r="V17" s="71" t="str">
        <f t="shared" si="7"/>
        <v>－</v>
      </c>
      <c r="W17" s="71" t="str">
        <f t="shared" si="8"/>
        <v>－</v>
      </c>
      <c r="X17" s="52">
        <v>8218314086</v>
      </c>
      <c r="Y17" s="50">
        <v>8218314086</v>
      </c>
      <c r="Z17" s="50">
        <v>0</v>
      </c>
      <c r="AA17" s="71">
        <f t="shared" si="9"/>
        <v>100</v>
      </c>
      <c r="AB17" s="71">
        <f t="shared" si="10"/>
        <v>100</v>
      </c>
      <c r="AC17" s="51">
        <f t="shared" si="11"/>
        <v>100</v>
      </c>
      <c r="AD17" s="49"/>
      <c r="AE17" s="120" t="s">
        <v>10</v>
      </c>
      <c r="AF17" s="120"/>
      <c r="AG17" s="62"/>
      <c r="AH17" s="125"/>
      <c r="AI17" s="5"/>
    </row>
    <row r="18" spans="1:35" s="7" customFormat="1" ht="21.75" customHeight="1">
      <c r="A18" s="128"/>
      <c r="B18" s="61"/>
      <c r="C18" s="120" t="s">
        <v>39</v>
      </c>
      <c r="D18" s="120"/>
      <c r="E18" s="44"/>
      <c r="F18" s="54" t="s">
        <v>71</v>
      </c>
      <c r="G18" s="55" t="s">
        <v>71</v>
      </c>
      <c r="H18" s="50">
        <v>0</v>
      </c>
      <c r="I18" s="71" t="str">
        <f t="shared" si="0"/>
        <v>－</v>
      </c>
      <c r="J18" s="71" t="str">
        <f t="shared" si="1"/>
        <v>－</v>
      </c>
      <c r="K18" s="71" t="str">
        <f t="shared" si="2"/>
        <v>－</v>
      </c>
      <c r="L18" s="52">
        <v>19452500</v>
      </c>
      <c r="M18" s="50">
        <v>19452500</v>
      </c>
      <c r="N18" s="50">
        <v>0</v>
      </c>
      <c r="O18" s="71">
        <f t="shared" si="3"/>
        <v>100</v>
      </c>
      <c r="P18" s="71">
        <f t="shared" si="4"/>
        <v>100</v>
      </c>
      <c r="Q18" s="51">
        <f t="shared" si="5"/>
        <v>100</v>
      </c>
      <c r="R18" s="54" t="s">
        <v>71</v>
      </c>
      <c r="S18" s="55" t="s">
        <v>71</v>
      </c>
      <c r="T18" s="50">
        <v>0</v>
      </c>
      <c r="U18" s="71" t="str">
        <f t="shared" si="6"/>
        <v>－</v>
      </c>
      <c r="V18" s="71" t="str">
        <f t="shared" si="7"/>
        <v>－</v>
      </c>
      <c r="W18" s="71" t="str">
        <f t="shared" si="8"/>
        <v>－</v>
      </c>
      <c r="X18" s="52">
        <v>249935300</v>
      </c>
      <c r="Y18" s="50">
        <v>249935300</v>
      </c>
      <c r="Z18" s="50">
        <v>0</v>
      </c>
      <c r="AA18" s="71">
        <f t="shared" si="9"/>
        <v>100</v>
      </c>
      <c r="AB18" s="71">
        <f t="shared" si="10"/>
        <v>100</v>
      </c>
      <c r="AC18" s="51">
        <f t="shared" si="11"/>
        <v>100</v>
      </c>
      <c r="AD18" s="49"/>
      <c r="AE18" s="120" t="s">
        <v>39</v>
      </c>
      <c r="AF18" s="120"/>
      <c r="AG18" s="62"/>
      <c r="AH18" s="125"/>
      <c r="AI18" s="5"/>
    </row>
    <row r="19" spans="1:35" s="7" customFormat="1" ht="21.75" customHeight="1">
      <c r="A19" s="128"/>
      <c r="B19" s="61"/>
      <c r="C19" s="120" t="s">
        <v>14</v>
      </c>
      <c r="D19" s="120"/>
      <c r="E19" s="44"/>
      <c r="F19" s="54" t="s">
        <v>3</v>
      </c>
      <c r="G19" s="55" t="s">
        <v>3</v>
      </c>
      <c r="H19" s="50">
        <v>0</v>
      </c>
      <c r="I19" s="71" t="str">
        <f t="shared" si="0"/>
        <v>－</v>
      </c>
      <c r="J19" s="71" t="str">
        <f t="shared" si="1"/>
        <v>－</v>
      </c>
      <c r="K19" s="71" t="str">
        <f t="shared" si="2"/>
        <v>－</v>
      </c>
      <c r="L19" s="54" t="s">
        <v>3</v>
      </c>
      <c r="M19" s="55" t="s">
        <v>3</v>
      </c>
      <c r="N19" s="50">
        <v>0</v>
      </c>
      <c r="O19" s="71" t="str">
        <f t="shared" si="3"/>
        <v>－</v>
      </c>
      <c r="P19" s="71" t="str">
        <f t="shared" si="4"/>
        <v>－</v>
      </c>
      <c r="Q19" s="71" t="str">
        <f t="shared" si="5"/>
        <v>－</v>
      </c>
      <c r="R19" s="54" t="s">
        <v>3</v>
      </c>
      <c r="S19" s="55" t="s">
        <v>3</v>
      </c>
      <c r="T19" s="50">
        <v>0</v>
      </c>
      <c r="U19" s="71" t="str">
        <f t="shared" si="6"/>
        <v>－</v>
      </c>
      <c r="V19" s="71" t="str">
        <f t="shared" si="7"/>
        <v>－</v>
      </c>
      <c r="W19" s="71" t="str">
        <f t="shared" si="8"/>
        <v>－</v>
      </c>
      <c r="X19" s="52">
        <v>4506972300</v>
      </c>
      <c r="Y19" s="50">
        <v>4506972300</v>
      </c>
      <c r="Z19" s="50">
        <v>12200</v>
      </c>
      <c r="AA19" s="71">
        <f t="shared" si="9"/>
        <v>100</v>
      </c>
      <c r="AB19" s="71">
        <f t="shared" si="10"/>
        <v>100</v>
      </c>
      <c r="AC19" s="51">
        <f t="shared" si="11"/>
        <v>100</v>
      </c>
      <c r="AD19" s="49"/>
      <c r="AE19" s="120" t="s">
        <v>14</v>
      </c>
      <c r="AF19" s="120"/>
      <c r="AG19" s="62"/>
      <c r="AH19" s="125"/>
      <c r="AI19" s="5"/>
    </row>
    <row r="20" spans="1:35" s="7" customFormat="1" ht="21.75" customHeight="1">
      <c r="A20" s="128"/>
      <c r="B20" s="61"/>
      <c r="C20" s="120" t="s">
        <v>15</v>
      </c>
      <c r="D20" s="120"/>
      <c r="E20" s="44"/>
      <c r="F20" s="54" t="s">
        <v>3</v>
      </c>
      <c r="G20" s="55" t="s">
        <v>3</v>
      </c>
      <c r="H20" s="50">
        <v>0</v>
      </c>
      <c r="I20" s="71" t="str">
        <f t="shared" si="0"/>
        <v>－</v>
      </c>
      <c r="J20" s="71" t="str">
        <f t="shared" si="1"/>
        <v>－</v>
      </c>
      <c r="K20" s="71" t="str">
        <f t="shared" si="2"/>
        <v>－</v>
      </c>
      <c r="L20" s="52">
        <v>10156018885</v>
      </c>
      <c r="M20" s="50">
        <v>10156018885</v>
      </c>
      <c r="N20" s="50">
        <v>0</v>
      </c>
      <c r="O20" s="71">
        <f t="shared" si="3"/>
        <v>100</v>
      </c>
      <c r="P20" s="71">
        <f t="shared" si="4"/>
        <v>100</v>
      </c>
      <c r="Q20" s="51">
        <f t="shared" si="5"/>
        <v>100</v>
      </c>
      <c r="R20" s="54" t="s">
        <v>3</v>
      </c>
      <c r="S20" s="55" t="s">
        <v>3</v>
      </c>
      <c r="T20" s="50">
        <v>0</v>
      </c>
      <c r="U20" s="71" t="str">
        <f t="shared" si="6"/>
        <v>－</v>
      </c>
      <c r="V20" s="71" t="str">
        <f t="shared" si="7"/>
        <v>－</v>
      </c>
      <c r="W20" s="71" t="str">
        <f t="shared" si="8"/>
        <v>－</v>
      </c>
      <c r="X20" s="52">
        <v>28807716062</v>
      </c>
      <c r="Y20" s="50">
        <v>28629096065</v>
      </c>
      <c r="Z20" s="50">
        <v>0</v>
      </c>
      <c r="AA20" s="71">
        <f t="shared" si="9"/>
        <v>99.4</v>
      </c>
      <c r="AB20" s="71">
        <f t="shared" si="10"/>
        <v>99.3</v>
      </c>
      <c r="AC20" s="51">
        <f t="shared" si="11"/>
        <v>99.4</v>
      </c>
      <c r="AD20" s="49"/>
      <c r="AE20" s="120" t="s">
        <v>15</v>
      </c>
      <c r="AF20" s="120"/>
      <c r="AG20" s="62"/>
      <c r="AH20" s="125"/>
      <c r="AI20" s="5"/>
    </row>
    <row r="21" spans="1:35" s="7" customFormat="1" ht="21.75" customHeight="1">
      <c r="A21" s="128"/>
      <c r="B21" s="61"/>
      <c r="C21" s="120" t="s">
        <v>12</v>
      </c>
      <c r="D21" s="120"/>
      <c r="E21" s="44"/>
      <c r="F21" s="54" t="s">
        <v>3</v>
      </c>
      <c r="G21" s="55" t="s">
        <v>3</v>
      </c>
      <c r="H21" s="50">
        <v>0</v>
      </c>
      <c r="I21" s="71" t="str">
        <f t="shared" si="0"/>
        <v>－</v>
      </c>
      <c r="J21" s="71" t="str">
        <f t="shared" si="1"/>
        <v>－</v>
      </c>
      <c r="K21" s="71" t="str">
        <f t="shared" si="2"/>
        <v>－</v>
      </c>
      <c r="L21" s="54" t="s">
        <v>3</v>
      </c>
      <c r="M21" s="55" t="s">
        <v>3</v>
      </c>
      <c r="N21" s="50">
        <v>0</v>
      </c>
      <c r="O21" s="71" t="str">
        <f t="shared" si="3"/>
        <v>－</v>
      </c>
      <c r="P21" s="71" t="str">
        <f t="shared" si="4"/>
        <v>－</v>
      </c>
      <c r="Q21" s="71" t="str">
        <f t="shared" si="5"/>
        <v>－</v>
      </c>
      <c r="R21" s="54" t="s">
        <v>3</v>
      </c>
      <c r="S21" s="55" t="s">
        <v>3</v>
      </c>
      <c r="T21" s="50">
        <v>0</v>
      </c>
      <c r="U21" s="71" t="str">
        <f t="shared" si="6"/>
        <v>－</v>
      </c>
      <c r="V21" s="71" t="str">
        <f t="shared" si="7"/>
        <v>－</v>
      </c>
      <c r="W21" s="71" t="str">
        <f t="shared" si="8"/>
        <v>－</v>
      </c>
      <c r="X21" s="52">
        <v>86241064125</v>
      </c>
      <c r="Y21" s="50">
        <v>85639395127</v>
      </c>
      <c r="Z21" s="50">
        <v>15268725</v>
      </c>
      <c r="AA21" s="71">
        <f t="shared" si="9"/>
        <v>99.3</v>
      </c>
      <c r="AB21" s="71">
        <f t="shared" si="10"/>
        <v>99.3</v>
      </c>
      <c r="AC21" s="51">
        <f t="shared" si="11"/>
        <v>99.3</v>
      </c>
      <c r="AD21" s="49"/>
      <c r="AE21" s="120" t="s">
        <v>12</v>
      </c>
      <c r="AF21" s="120"/>
      <c r="AG21" s="62"/>
      <c r="AH21" s="125"/>
      <c r="AI21" s="5"/>
    </row>
    <row r="22" spans="1:35" s="7" customFormat="1" ht="21.75" customHeight="1">
      <c r="A22" s="128"/>
      <c r="B22" s="61"/>
      <c r="C22" s="120" t="s">
        <v>13</v>
      </c>
      <c r="D22" s="120"/>
      <c r="E22" s="44"/>
      <c r="F22" s="54" t="s">
        <v>71</v>
      </c>
      <c r="G22" s="55" t="s">
        <v>71</v>
      </c>
      <c r="H22" s="50">
        <v>0</v>
      </c>
      <c r="I22" s="71" t="str">
        <f t="shared" si="0"/>
        <v>－</v>
      </c>
      <c r="J22" s="71" t="str">
        <f t="shared" si="1"/>
        <v>－</v>
      </c>
      <c r="K22" s="71" t="str">
        <f t="shared" si="2"/>
        <v>－</v>
      </c>
      <c r="L22" s="54" t="s">
        <v>71</v>
      </c>
      <c r="M22" s="55" t="s">
        <v>71</v>
      </c>
      <c r="N22" s="50">
        <v>0</v>
      </c>
      <c r="O22" s="71" t="str">
        <f t="shared" si="3"/>
        <v>－</v>
      </c>
      <c r="P22" s="71" t="str">
        <f t="shared" si="4"/>
        <v>－</v>
      </c>
      <c r="Q22" s="71" t="str">
        <f t="shared" si="5"/>
        <v>－</v>
      </c>
      <c r="R22" s="54" t="s">
        <v>71</v>
      </c>
      <c r="S22" s="55" t="s">
        <v>71</v>
      </c>
      <c r="T22" s="50">
        <v>0</v>
      </c>
      <c r="U22" s="71" t="str">
        <f t="shared" si="6"/>
        <v>－</v>
      </c>
      <c r="V22" s="71" t="str">
        <f t="shared" si="7"/>
        <v>－</v>
      </c>
      <c r="W22" s="71" t="str">
        <f t="shared" si="8"/>
        <v>－</v>
      </c>
      <c r="X22" s="52">
        <v>4871800</v>
      </c>
      <c r="Y22" s="50">
        <v>4871800</v>
      </c>
      <c r="Z22" s="50">
        <v>0</v>
      </c>
      <c r="AA22" s="71">
        <f t="shared" si="9"/>
        <v>100</v>
      </c>
      <c r="AB22" s="71">
        <f t="shared" si="10"/>
        <v>100</v>
      </c>
      <c r="AC22" s="51">
        <f t="shared" si="11"/>
        <v>100</v>
      </c>
      <c r="AD22" s="49"/>
      <c r="AE22" s="120" t="s">
        <v>13</v>
      </c>
      <c r="AF22" s="120"/>
      <c r="AG22" s="62"/>
      <c r="AH22" s="125"/>
      <c r="AI22" s="5"/>
    </row>
    <row r="23" spans="1:35" s="7" customFormat="1" ht="21.75" customHeight="1">
      <c r="A23" s="128"/>
      <c r="B23" s="63"/>
      <c r="C23" s="120" t="s">
        <v>31</v>
      </c>
      <c r="D23" s="120"/>
      <c r="E23" s="64"/>
      <c r="F23" s="54" t="s">
        <v>3</v>
      </c>
      <c r="G23" s="55" t="s">
        <v>3</v>
      </c>
      <c r="H23" s="50">
        <v>0</v>
      </c>
      <c r="I23" s="71" t="str">
        <f t="shared" si="0"/>
        <v>－</v>
      </c>
      <c r="J23" s="71" t="str">
        <f t="shared" si="1"/>
        <v>－</v>
      </c>
      <c r="K23" s="71" t="str">
        <f t="shared" si="2"/>
        <v>－</v>
      </c>
      <c r="L23" s="52">
        <v>2826700</v>
      </c>
      <c r="M23" s="50">
        <v>2826700</v>
      </c>
      <c r="N23" s="50">
        <v>0</v>
      </c>
      <c r="O23" s="71">
        <f t="shared" si="3"/>
        <v>100</v>
      </c>
      <c r="P23" s="71">
        <f t="shared" si="4"/>
        <v>100</v>
      </c>
      <c r="Q23" s="51">
        <f t="shared" si="5"/>
        <v>100</v>
      </c>
      <c r="R23" s="52">
        <v>511300</v>
      </c>
      <c r="S23" s="50">
        <v>511300</v>
      </c>
      <c r="T23" s="50">
        <v>0</v>
      </c>
      <c r="U23" s="71">
        <f t="shared" si="6"/>
        <v>100</v>
      </c>
      <c r="V23" s="71">
        <f t="shared" si="7"/>
        <v>100</v>
      </c>
      <c r="W23" s="51">
        <f t="shared" si="8"/>
        <v>100</v>
      </c>
      <c r="X23" s="54" t="s">
        <v>3</v>
      </c>
      <c r="Y23" s="55" t="s">
        <v>3</v>
      </c>
      <c r="Z23" s="50">
        <v>0</v>
      </c>
      <c r="AA23" s="71" t="str">
        <f t="shared" si="9"/>
        <v>－</v>
      </c>
      <c r="AB23" s="71" t="str">
        <f t="shared" si="10"/>
        <v>－</v>
      </c>
      <c r="AC23" s="71" t="str">
        <f t="shared" si="11"/>
        <v>－</v>
      </c>
      <c r="AD23" s="65"/>
      <c r="AE23" s="120" t="s">
        <v>31</v>
      </c>
      <c r="AF23" s="120"/>
      <c r="AG23" s="62"/>
      <c r="AH23" s="125"/>
      <c r="AI23" s="5"/>
    </row>
    <row r="24" spans="1:35" s="7" customFormat="1" ht="21.75" customHeight="1">
      <c r="A24" s="128"/>
      <c r="B24" s="61"/>
      <c r="C24" s="121" t="s">
        <v>16</v>
      </c>
      <c r="D24" s="121"/>
      <c r="E24" s="44"/>
      <c r="F24" s="54" t="str">
        <f>F25</f>
        <v>－</v>
      </c>
      <c r="G24" s="55" t="str">
        <f>G25</f>
        <v>－</v>
      </c>
      <c r="H24" s="94">
        <f>H25</f>
        <v>0</v>
      </c>
      <c r="I24" s="71" t="str">
        <f t="shared" si="0"/>
        <v>－</v>
      </c>
      <c r="J24" s="71" t="str">
        <f t="shared" si="1"/>
        <v>－</v>
      </c>
      <c r="K24" s="71" t="str">
        <f t="shared" si="2"/>
        <v>－</v>
      </c>
      <c r="L24" s="54" t="str">
        <f>L25</f>
        <v>－</v>
      </c>
      <c r="M24" s="55" t="str">
        <f>M25</f>
        <v>－</v>
      </c>
      <c r="N24" s="94">
        <f>N25</f>
        <v>0</v>
      </c>
      <c r="O24" s="71" t="str">
        <f t="shared" si="3"/>
        <v>－</v>
      </c>
      <c r="P24" s="71" t="str">
        <f t="shared" si="4"/>
        <v>－</v>
      </c>
      <c r="Q24" s="71" t="str">
        <f t="shared" si="5"/>
        <v>－</v>
      </c>
      <c r="R24" s="54" t="str">
        <f>R25</f>
        <v>－</v>
      </c>
      <c r="S24" s="55" t="str">
        <f>S25</f>
        <v>－</v>
      </c>
      <c r="T24" s="94">
        <f>T25</f>
        <v>0</v>
      </c>
      <c r="U24" s="71" t="str">
        <f t="shared" si="6"/>
        <v>－</v>
      </c>
      <c r="V24" s="71" t="str">
        <f t="shared" si="7"/>
        <v>－</v>
      </c>
      <c r="W24" s="71" t="str">
        <f t="shared" si="8"/>
        <v>－</v>
      </c>
      <c r="X24" s="54" t="str">
        <f>X25</f>
        <v>－</v>
      </c>
      <c r="Y24" s="55" t="str">
        <f>Y25</f>
        <v>－</v>
      </c>
      <c r="Z24" s="94">
        <f>Z25</f>
        <v>0</v>
      </c>
      <c r="AA24" s="71" t="str">
        <f t="shared" si="9"/>
        <v>－</v>
      </c>
      <c r="AB24" s="71" t="str">
        <f t="shared" si="10"/>
        <v>－</v>
      </c>
      <c r="AC24" s="71" t="str">
        <f t="shared" si="11"/>
        <v>－</v>
      </c>
      <c r="AD24" s="60"/>
      <c r="AE24" s="121" t="s">
        <v>16</v>
      </c>
      <c r="AF24" s="121"/>
      <c r="AG24" s="44"/>
      <c r="AH24" s="125"/>
      <c r="AI24" s="5"/>
    </row>
    <row r="25" spans="1:35" s="7" customFormat="1" ht="21.75" customHeight="1">
      <c r="A25" s="128"/>
      <c r="B25" s="92"/>
      <c r="C25" s="118" t="s">
        <v>54</v>
      </c>
      <c r="D25" s="122"/>
      <c r="E25" s="119"/>
      <c r="F25" s="54" t="s">
        <v>3</v>
      </c>
      <c r="G25" s="55" t="s">
        <v>3</v>
      </c>
      <c r="H25" s="50">
        <v>0</v>
      </c>
      <c r="I25" s="71" t="str">
        <f t="shared" si="0"/>
        <v>－</v>
      </c>
      <c r="J25" s="71" t="str">
        <f t="shared" si="1"/>
        <v>－</v>
      </c>
      <c r="K25" s="71" t="str">
        <f t="shared" si="2"/>
        <v>－</v>
      </c>
      <c r="L25" s="54" t="s">
        <v>3</v>
      </c>
      <c r="M25" s="55" t="s">
        <v>3</v>
      </c>
      <c r="N25" s="50">
        <v>0</v>
      </c>
      <c r="O25" s="71" t="str">
        <f t="shared" si="3"/>
        <v>－</v>
      </c>
      <c r="P25" s="71" t="str">
        <f t="shared" si="4"/>
        <v>－</v>
      </c>
      <c r="Q25" s="71" t="str">
        <f t="shared" si="5"/>
        <v>－</v>
      </c>
      <c r="R25" s="54" t="s">
        <v>3</v>
      </c>
      <c r="S25" s="55" t="s">
        <v>3</v>
      </c>
      <c r="T25" s="50">
        <v>0</v>
      </c>
      <c r="U25" s="71" t="str">
        <f t="shared" si="6"/>
        <v>－</v>
      </c>
      <c r="V25" s="71" t="str">
        <f t="shared" si="7"/>
        <v>－</v>
      </c>
      <c r="W25" s="71" t="str">
        <f t="shared" si="8"/>
        <v>－</v>
      </c>
      <c r="X25" s="54" t="s">
        <v>3</v>
      </c>
      <c r="Y25" s="55" t="s">
        <v>3</v>
      </c>
      <c r="Z25" s="50">
        <v>0</v>
      </c>
      <c r="AA25" s="71" t="str">
        <f t="shared" si="9"/>
        <v>－</v>
      </c>
      <c r="AB25" s="71" t="str">
        <f t="shared" si="10"/>
        <v>－</v>
      </c>
      <c r="AC25" s="71" t="str">
        <f t="shared" si="11"/>
        <v>－</v>
      </c>
      <c r="AD25" s="118" t="s">
        <v>54</v>
      </c>
      <c r="AE25" s="122"/>
      <c r="AF25" s="119"/>
      <c r="AG25" s="27"/>
      <c r="AH25" s="125"/>
      <c r="AI25" s="5"/>
    </row>
    <row r="26" spans="1:35" s="7" customFormat="1" ht="21.75" customHeight="1">
      <c r="A26" s="129"/>
      <c r="B26" s="87"/>
      <c r="C26" s="120" t="s">
        <v>58</v>
      </c>
      <c r="D26" s="120"/>
      <c r="E26" s="58"/>
      <c r="F26" s="68">
        <f>F11+F14+SUM(F15:F24)</f>
        <v>11833170866</v>
      </c>
      <c r="G26" s="68">
        <f>G11+G14+SUM(G15:G24)</f>
        <v>11701345041</v>
      </c>
      <c r="H26" s="68">
        <f>H11+H14+SUM(H15:H24)</f>
        <v>1986901</v>
      </c>
      <c r="I26" s="99">
        <f t="shared" si="0"/>
        <v>98.9</v>
      </c>
      <c r="J26" s="99">
        <f t="shared" si="1"/>
        <v>98.8</v>
      </c>
      <c r="K26" s="67">
        <f t="shared" si="2"/>
        <v>98.9</v>
      </c>
      <c r="L26" s="68">
        <f>L11+L14+SUM(L15:L24)</f>
        <v>43835219308</v>
      </c>
      <c r="M26" s="68">
        <f>M11+M14+SUM(M15:M24)</f>
        <v>43274780827</v>
      </c>
      <c r="N26" s="68">
        <f>N11+N14+SUM(N15:N24)</f>
        <v>44065379</v>
      </c>
      <c r="O26" s="99">
        <f t="shared" si="3"/>
        <v>98.7</v>
      </c>
      <c r="P26" s="99">
        <f t="shared" si="4"/>
        <v>98.7</v>
      </c>
      <c r="Q26" s="67">
        <f t="shared" si="5"/>
        <v>98.7</v>
      </c>
      <c r="R26" s="68">
        <f>R11+R14+SUM(R15:R24)</f>
        <v>48541274831</v>
      </c>
      <c r="S26" s="68">
        <f>S11+S14+SUM(S15:S24)</f>
        <v>47580120247</v>
      </c>
      <c r="T26" s="68">
        <f>T11+T14+SUM(T15:T24)</f>
        <v>3891246</v>
      </c>
      <c r="U26" s="99">
        <f t="shared" si="6"/>
        <v>98</v>
      </c>
      <c r="V26" s="99">
        <f t="shared" si="7"/>
        <v>98</v>
      </c>
      <c r="W26" s="67">
        <f t="shared" si="8"/>
        <v>98</v>
      </c>
      <c r="X26" s="68">
        <f>X11+X14+SUM(X15:X24)</f>
        <v>222698562693</v>
      </c>
      <c r="Y26" s="68">
        <f>Y11+Y14+SUM(Y15:Y24)</f>
        <v>221918273698</v>
      </c>
      <c r="Z26" s="68">
        <f>Z11+Z14+SUM(Z15:Z24)</f>
        <v>15280925</v>
      </c>
      <c r="AA26" s="99">
        <f t="shared" si="9"/>
        <v>99.6</v>
      </c>
      <c r="AB26" s="99">
        <f t="shared" si="10"/>
        <v>99.6</v>
      </c>
      <c r="AC26" s="67">
        <f t="shared" si="11"/>
        <v>99.6</v>
      </c>
      <c r="AD26" s="70"/>
      <c r="AE26" s="120" t="s">
        <v>58</v>
      </c>
      <c r="AF26" s="120"/>
      <c r="AG26" s="91"/>
      <c r="AH26" s="126"/>
      <c r="AI26" s="5"/>
    </row>
    <row r="27" spans="1:35" s="7" customFormat="1" ht="21.75" customHeight="1">
      <c r="A27" s="127" t="s">
        <v>59</v>
      </c>
      <c r="B27" s="115" t="s">
        <v>74</v>
      </c>
      <c r="C27" s="40"/>
      <c r="D27" s="43" t="s">
        <v>34</v>
      </c>
      <c r="E27" s="44"/>
      <c r="F27" s="52">
        <f>F28</f>
        <v>431698211</v>
      </c>
      <c r="G27" s="52">
        <f>G28</f>
        <v>143694969</v>
      </c>
      <c r="H27" s="52">
        <f>H28</f>
        <v>0</v>
      </c>
      <c r="I27" s="71">
        <f t="shared" si="0"/>
        <v>33.3</v>
      </c>
      <c r="J27" s="71">
        <f t="shared" si="1"/>
        <v>33.2</v>
      </c>
      <c r="K27" s="51">
        <f t="shared" si="2"/>
        <v>33.3</v>
      </c>
      <c r="L27" s="52">
        <f>L28</f>
        <v>1581814547</v>
      </c>
      <c r="M27" s="52">
        <f>M28</f>
        <v>436288908</v>
      </c>
      <c r="N27" s="52">
        <f>N28</f>
        <v>0</v>
      </c>
      <c r="O27" s="71">
        <f t="shared" si="3"/>
        <v>27.6</v>
      </c>
      <c r="P27" s="71">
        <f t="shared" si="4"/>
        <v>27.5</v>
      </c>
      <c r="Q27" s="51">
        <f t="shared" si="5"/>
        <v>27.6</v>
      </c>
      <c r="R27" s="52">
        <f>R28</f>
        <v>3139641649</v>
      </c>
      <c r="S27" s="52">
        <f>S28</f>
        <v>912467512</v>
      </c>
      <c r="T27" s="52">
        <f>T28</f>
        <v>0</v>
      </c>
      <c r="U27" s="71">
        <f t="shared" si="6"/>
        <v>29.1</v>
      </c>
      <c r="V27" s="71">
        <f t="shared" si="7"/>
        <v>29</v>
      </c>
      <c r="W27" s="51">
        <f t="shared" si="8"/>
        <v>29.1</v>
      </c>
      <c r="X27" s="54" t="str">
        <f>X28</f>
        <v>－</v>
      </c>
      <c r="Y27" s="54" t="str">
        <f>Y28</f>
        <v>－</v>
      </c>
      <c r="Z27" s="52">
        <f>Z28</f>
        <v>0</v>
      </c>
      <c r="AA27" s="71" t="str">
        <f>IF(ISERROR(IF(X27&gt;0,ROUND((Y27-Z27)/(X27-Z27)*100,1),"－")),"－",IF(X27&gt;0,ROUND((Y27-Z27)/(X27-Z27)*100,1),"－"))</f>
        <v>－</v>
      </c>
      <c r="AB27" s="71" t="str">
        <f>IF(ISERROR(IF(X27&gt;0,ROUNDDOWN((Y27-Z27)/(X27-Z27)*100,1),"－")),"－",IF(X27&gt;0,ROUNDDOWN((Y27-Z27)/(X27-Z27)*100,1),"－"))</f>
        <v>－</v>
      </c>
      <c r="AC27" s="71" t="str">
        <f t="shared" si="11"/>
        <v>－</v>
      </c>
      <c r="AD27" s="49"/>
      <c r="AE27" s="43" t="s">
        <v>34</v>
      </c>
      <c r="AF27" s="44"/>
      <c r="AG27" s="115" t="s">
        <v>74</v>
      </c>
      <c r="AH27" s="124" t="s">
        <v>59</v>
      </c>
      <c r="AI27" s="5"/>
    </row>
    <row r="28" spans="1:35" s="7" customFormat="1" ht="21.75" customHeight="1">
      <c r="A28" s="128"/>
      <c r="B28" s="116"/>
      <c r="C28" s="110"/>
      <c r="D28" s="118" t="s">
        <v>26</v>
      </c>
      <c r="E28" s="119"/>
      <c r="F28" s="52">
        <v>431698211</v>
      </c>
      <c r="G28" s="50">
        <v>143694969</v>
      </c>
      <c r="H28" s="50">
        <v>0</v>
      </c>
      <c r="I28" s="71">
        <f t="shared" si="0"/>
        <v>33.3</v>
      </c>
      <c r="J28" s="71">
        <f t="shared" si="1"/>
        <v>33.2</v>
      </c>
      <c r="K28" s="51">
        <f t="shared" si="2"/>
        <v>33.3</v>
      </c>
      <c r="L28" s="52">
        <v>1581814547</v>
      </c>
      <c r="M28" s="50">
        <v>436288908</v>
      </c>
      <c r="N28" s="50">
        <v>0</v>
      </c>
      <c r="O28" s="71">
        <f t="shared" si="3"/>
        <v>27.6</v>
      </c>
      <c r="P28" s="71">
        <f t="shared" si="4"/>
        <v>27.5</v>
      </c>
      <c r="Q28" s="51">
        <f t="shared" si="5"/>
        <v>27.6</v>
      </c>
      <c r="R28" s="52">
        <v>3139641649</v>
      </c>
      <c r="S28" s="50">
        <v>912467512</v>
      </c>
      <c r="T28" s="50">
        <v>0</v>
      </c>
      <c r="U28" s="71">
        <f t="shared" si="6"/>
        <v>29.1</v>
      </c>
      <c r="V28" s="71">
        <f t="shared" si="7"/>
        <v>29</v>
      </c>
      <c r="W28" s="51">
        <f t="shared" si="8"/>
        <v>29.1</v>
      </c>
      <c r="X28" s="54" t="s">
        <v>3</v>
      </c>
      <c r="Y28" s="55" t="s">
        <v>3</v>
      </c>
      <c r="Z28" s="50">
        <v>0</v>
      </c>
      <c r="AA28" s="71" t="str">
        <f>IF(ISERROR(IF(X28&gt;0,ROUND((Y28-Z28)/(X28-Z28)*100,1),"－")),"－",IF(X28&gt;0,ROUND((Y28-Z28)/(X28-Z28)*100,1),"－"))</f>
        <v>－</v>
      </c>
      <c r="AB28" s="71" t="str">
        <f aca="true" t="shared" si="12" ref="AB28:AB49">IF(ISERROR(IF(X28&gt;0,ROUNDDOWN((Y28-Z28)/(X28-Z28)*100,1),"－")),"－",IF(X28&gt;0,ROUNDDOWN((Y28-Z28)/(X28-Z28)*100,1),"－"))</f>
        <v>－</v>
      </c>
      <c r="AC28" s="71" t="str">
        <f t="shared" si="11"/>
        <v>－</v>
      </c>
      <c r="AD28" s="118" t="s">
        <v>26</v>
      </c>
      <c r="AE28" s="119"/>
      <c r="AF28" s="111"/>
      <c r="AG28" s="116"/>
      <c r="AH28" s="125"/>
      <c r="AI28" s="5"/>
    </row>
    <row r="29" spans="1:35" s="7" customFormat="1" ht="21.75" customHeight="1">
      <c r="A29" s="128"/>
      <c r="B29" s="116"/>
      <c r="C29" s="113"/>
      <c r="D29" s="43" t="s">
        <v>35</v>
      </c>
      <c r="E29" s="44"/>
      <c r="F29" s="52">
        <v>4078634</v>
      </c>
      <c r="G29" s="50">
        <v>2004313</v>
      </c>
      <c r="H29" s="50">
        <v>20000</v>
      </c>
      <c r="I29" s="71">
        <f t="shared" si="0"/>
        <v>48.9</v>
      </c>
      <c r="J29" s="71">
        <f t="shared" si="1"/>
        <v>48.8</v>
      </c>
      <c r="K29" s="51">
        <f t="shared" si="2"/>
        <v>48.9</v>
      </c>
      <c r="L29" s="52">
        <v>32804805</v>
      </c>
      <c r="M29" s="50">
        <v>20318514</v>
      </c>
      <c r="N29" s="50">
        <v>20000</v>
      </c>
      <c r="O29" s="71">
        <f t="shared" si="3"/>
        <v>61.9</v>
      </c>
      <c r="P29" s="71">
        <f t="shared" si="4"/>
        <v>61.9</v>
      </c>
      <c r="Q29" s="51">
        <f t="shared" si="5"/>
        <v>61.9</v>
      </c>
      <c r="R29" s="52">
        <v>25792338</v>
      </c>
      <c r="S29" s="50">
        <v>8780511</v>
      </c>
      <c r="T29" s="50">
        <v>0</v>
      </c>
      <c r="U29" s="71">
        <f t="shared" si="6"/>
        <v>34</v>
      </c>
      <c r="V29" s="71">
        <f t="shared" si="7"/>
        <v>34</v>
      </c>
      <c r="W29" s="51">
        <f t="shared" si="8"/>
        <v>34</v>
      </c>
      <c r="X29" s="54" t="s">
        <v>3</v>
      </c>
      <c r="Y29" s="55" t="s">
        <v>3</v>
      </c>
      <c r="Z29" s="50">
        <v>0</v>
      </c>
      <c r="AA29" s="71" t="str">
        <f>IF(ISERROR(IF(X29&gt;0,ROUND((Y29-Z29)/(X29-Z29)*100,1),"－")),"－",IF(X29&gt;0,ROUND((Y29-Z29)/(X29-Z29)*100,1),"－"))</f>
        <v>－</v>
      </c>
      <c r="AB29" s="71" t="str">
        <f t="shared" si="12"/>
        <v>－</v>
      </c>
      <c r="AC29" s="71" t="str">
        <f t="shared" si="11"/>
        <v>－</v>
      </c>
      <c r="AD29" s="49"/>
      <c r="AE29" s="43" t="s">
        <v>35</v>
      </c>
      <c r="AF29" s="44"/>
      <c r="AG29" s="116"/>
      <c r="AH29" s="125"/>
      <c r="AI29" s="5"/>
    </row>
    <row r="30" spans="1:35" s="7" customFormat="1" ht="21.75" customHeight="1">
      <c r="A30" s="128"/>
      <c r="B30" s="116"/>
      <c r="C30" s="84"/>
      <c r="D30" s="43" t="s">
        <v>36</v>
      </c>
      <c r="E30" s="44"/>
      <c r="F30" s="54" t="s">
        <v>3</v>
      </c>
      <c r="G30" s="55" t="s">
        <v>3</v>
      </c>
      <c r="H30" s="50">
        <v>0</v>
      </c>
      <c r="I30" s="71" t="str">
        <f>IF(F30&gt;0,ROUND((G30-H30)/(F30-H30)*100,1),"－")</f>
        <v>－</v>
      </c>
      <c r="J30" s="71" t="str">
        <f>IF(F30&gt;0,ROUNDDOWN((G30-H30)/(F30-H30)*100,1),"－")</f>
        <v>－</v>
      </c>
      <c r="K30" s="71" t="str">
        <f t="shared" si="2"/>
        <v>－</v>
      </c>
      <c r="L30" s="54" t="s">
        <v>3</v>
      </c>
      <c r="M30" s="55" t="s">
        <v>3</v>
      </c>
      <c r="N30" s="50">
        <v>0</v>
      </c>
      <c r="O30" s="71" t="str">
        <f>IF(L30&gt;0,ROUND((M30-N30)/(L30-N30)*100,1),"－")</f>
        <v>－</v>
      </c>
      <c r="P30" s="71" t="str">
        <f>IF(L30&gt;0,ROUNDDOWN((M30-N30)/(L30-N30)*100,1),"－")</f>
        <v>－</v>
      </c>
      <c r="Q30" s="71" t="str">
        <f t="shared" si="5"/>
        <v>－</v>
      </c>
      <c r="R30" s="54" t="s">
        <v>3</v>
      </c>
      <c r="S30" s="55" t="s">
        <v>3</v>
      </c>
      <c r="T30" s="50">
        <v>0</v>
      </c>
      <c r="U30" s="71" t="str">
        <f>IF(R30&gt;0,ROUND((S30-T30)/(R30-T30)*100,1),"－")</f>
        <v>－</v>
      </c>
      <c r="V30" s="71" t="str">
        <f>IF(R30&gt;0,ROUNDDOWN((S30-T30)/(R30-T30)*100,1),"－")</f>
        <v>－</v>
      </c>
      <c r="W30" s="71" t="str">
        <f t="shared" si="8"/>
        <v>－</v>
      </c>
      <c r="X30" s="54" t="s">
        <v>3</v>
      </c>
      <c r="Y30" s="55" t="s">
        <v>3</v>
      </c>
      <c r="Z30" s="50">
        <v>0</v>
      </c>
      <c r="AA30" s="71" t="str">
        <f>IF(ISERROR(IF(X30&gt;0,ROUND((Y30-Z30)/(X30-Z30)*100,1),"－")),"－",IF(X30&gt;0,ROUND((Y30-Z30)/(X30-Z30)*100,1),"－"))</f>
        <v>－</v>
      </c>
      <c r="AB30" s="71" t="str">
        <f t="shared" si="12"/>
        <v>－</v>
      </c>
      <c r="AC30" s="71" t="str">
        <f t="shared" si="11"/>
        <v>－</v>
      </c>
      <c r="AD30" s="49"/>
      <c r="AE30" s="43" t="s">
        <v>36</v>
      </c>
      <c r="AF30" s="64"/>
      <c r="AG30" s="116"/>
      <c r="AH30" s="125"/>
      <c r="AI30" s="5"/>
    </row>
    <row r="31" spans="1:35" s="7" customFormat="1" ht="21.75" customHeight="1">
      <c r="A31" s="128"/>
      <c r="B31" s="117"/>
      <c r="C31" s="41"/>
      <c r="D31" s="40" t="s">
        <v>5</v>
      </c>
      <c r="E31" s="28"/>
      <c r="F31" s="52">
        <f>IF(F27+F29+F30=0,"－",F27+F29+F30)</f>
        <v>435776845</v>
      </c>
      <c r="G31" s="52">
        <f>IF(F31=0,"－",G27+G29+G30)</f>
        <v>145699282</v>
      </c>
      <c r="H31" s="52">
        <f>H27+H29+H30</f>
        <v>20000</v>
      </c>
      <c r="I31" s="71">
        <f aca="true" t="shared" si="13" ref="I31:I47">IF(F31&gt;0,ROUND((G31-H31)/(F31-H31)*100,1),"－")</f>
        <v>33.4</v>
      </c>
      <c r="J31" s="71">
        <f aca="true" t="shared" si="14" ref="J31:J47">IF(F31&gt;0,ROUNDDOWN((G31-H31)/(F31-H31)*100,1),"－")</f>
        <v>33.4</v>
      </c>
      <c r="K31" s="51">
        <f t="shared" si="2"/>
        <v>33.4</v>
      </c>
      <c r="L31" s="52">
        <f>IF(L27+L29+L30=0,"－",L27+L29+L30)</f>
        <v>1614619352</v>
      </c>
      <c r="M31" s="52">
        <f>IF(L31=0,"－",M27+M29+M30)</f>
        <v>456607422</v>
      </c>
      <c r="N31" s="52">
        <f>N27+N29+N30</f>
        <v>20000</v>
      </c>
      <c r="O31" s="71">
        <f aca="true" t="shared" si="15" ref="O31:O47">IF(L31&gt;0,ROUND((M31-N31)/(L31-N31)*100,1),"－")</f>
        <v>28.3</v>
      </c>
      <c r="P31" s="71">
        <f aca="true" t="shared" si="16" ref="P31:P47">IF(L31&gt;0,ROUNDDOWN((M31-N31)/(L31-N31)*100,1),"－")</f>
        <v>28.2</v>
      </c>
      <c r="Q31" s="51">
        <f t="shared" si="5"/>
        <v>28.3</v>
      </c>
      <c r="R31" s="52">
        <f>IF(R27+R29+R30=0,"－",R27+R29+R30)</f>
        <v>3165433987</v>
      </c>
      <c r="S31" s="52">
        <f>IF(R31=0,"－",S27+S29+S30)</f>
        <v>921248023</v>
      </c>
      <c r="T31" s="52">
        <f>T27+T29+T30</f>
        <v>0</v>
      </c>
      <c r="U31" s="71">
        <f aca="true" t="shared" si="17" ref="U31:U49">IF(R31&gt;0,ROUND((S31-T31)/(R31-T31)*100,1),"－")</f>
        <v>29.1</v>
      </c>
      <c r="V31" s="71">
        <f aca="true" t="shared" si="18" ref="V31:V49">IF(R31&gt;0,ROUNDDOWN((S31-T31)/(R31-T31)*100,1),"－")</f>
        <v>29.1</v>
      </c>
      <c r="W31" s="51">
        <f t="shared" si="8"/>
        <v>29.1</v>
      </c>
      <c r="X31" s="54" t="str">
        <f>IF(X27+X29+X30=0,"－",X27+X29+X30)</f>
        <v>－</v>
      </c>
      <c r="Y31" s="54" t="str">
        <f>IF(X31=0,"－",Y27+Y29+Y30)</f>
        <v>－</v>
      </c>
      <c r="Z31" s="52">
        <f>Z27+Z29+Z30</f>
        <v>0</v>
      </c>
      <c r="AA31" s="71" t="str">
        <f>IF(ISERROR(IF(X31&gt;0,ROUND((Y31-Z31)/(X31-Z31)*100,1),"－")),"－",IF(X31&gt;0,ROUND((Y31-Z31)/(X31-Z31)*100,1),"－"))</f>
        <v>－</v>
      </c>
      <c r="AB31" s="71" t="str">
        <f t="shared" si="12"/>
        <v>－</v>
      </c>
      <c r="AC31" s="71" t="str">
        <f t="shared" si="11"/>
        <v>－</v>
      </c>
      <c r="AD31" s="59"/>
      <c r="AE31" s="40" t="s">
        <v>5</v>
      </c>
      <c r="AF31" s="74"/>
      <c r="AG31" s="117"/>
      <c r="AH31" s="125"/>
      <c r="AI31" s="5"/>
    </row>
    <row r="32" spans="1:35" s="7" customFormat="1" ht="21.75" customHeight="1">
      <c r="A32" s="128"/>
      <c r="B32" s="28" t="s">
        <v>6</v>
      </c>
      <c r="C32" s="40"/>
      <c r="D32" s="43" t="s">
        <v>34</v>
      </c>
      <c r="E32" s="44"/>
      <c r="F32" s="52">
        <v>3164447</v>
      </c>
      <c r="G32" s="50">
        <v>2010830</v>
      </c>
      <c r="H32" s="50">
        <v>0</v>
      </c>
      <c r="I32" s="71">
        <f t="shared" si="13"/>
        <v>63.5</v>
      </c>
      <c r="J32" s="71">
        <f t="shared" si="14"/>
        <v>63.5</v>
      </c>
      <c r="K32" s="51">
        <f t="shared" si="2"/>
        <v>63.5</v>
      </c>
      <c r="L32" s="52">
        <v>46654061</v>
      </c>
      <c r="M32" s="50">
        <v>17780866</v>
      </c>
      <c r="N32" s="50">
        <v>34300</v>
      </c>
      <c r="O32" s="71">
        <f t="shared" si="15"/>
        <v>38.1</v>
      </c>
      <c r="P32" s="71">
        <f t="shared" si="16"/>
        <v>38</v>
      </c>
      <c r="Q32" s="51">
        <f t="shared" si="5"/>
        <v>38.1</v>
      </c>
      <c r="R32" s="52">
        <v>81735559</v>
      </c>
      <c r="S32" s="50">
        <v>28810223</v>
      </c>
      <c r="T32" s="50">
        <v>6400</v>
      </c>
      <c r="U32" s="71">
        <f t="shared" si="17"/>
        <v>35.2</v>
      </c>
      <c r="V32" s="71">
        <f t="shared" si="18"/>
        <v>35.2</v>
      </c>
      <c r="W32" s="51">
        <f t="shared" si="8"/>
        <v>35.2</v>
      </c>
      <c r="X32" s="54" t="s">
        <v>73</v>
      </c>
      <c r="Y32" s="55" t="s">
        <v>73</v>
      </c>
      <c r="Z32" s="50">
        <v>0</v>
      </c>
      <c r="AA32" s="71" t="str">
        <f aca="true" t="shared" si="19" ref="AA32:AA49">IF(ISERROR(IF(X32&gt;0,ROUND((Y32-Z32)/(X32-Z32)*100,1),"－")),"－",IF(X32&gt;0,ROUND((Y32-Z32)/(X32-Z32)*100,1),"－"))</f>
        <v>－</v>
      </c>
      <c r="AB32" s="71" t="str">
        <f t="shared" si="12"/>
        <v>－</v>
      </c>
      <c r="AC32" s="71" t="str">
        <f t="shared" si="11"/>
        <v>－</v>
      </c>
      <c r="AD32" s="49"/>
      <c r="AE32" s="43" t="s">
        <v>34</v>
      </c>
      <c r="AF32" s="44"/>
      <c r="AG32" s="28" t="s">
        <v>6</v>
      </c>
      <c r="AH32" s="125"/>
      <c r="AI32" s="5"/>
    </row>
    <row r="33" spans="1:35" s="7" customFormat="1" ht="21.75" customHeight="1">
      <c r="A33" s="128"/>
      <c r="B33" s="29" t="s">
        <v>7</v>
      </c>
      <c r="C33" s="84"/>
      <c r="D33" s="43" t="s">
        <v>35</v>
      </c>
      <c r="E33" s="44"/>
      <c r="F33" s="52">
        <v>9432732</v>
      </c>
      <c r="G33" s="50">
        <v>7375355</v>
      </c>
      <c r="H33" s="50">
        <v>0</v>
      </c>
      <c r="I33" s="71">
        <f t="shared" si="13"/>
        <v>78.2</v>
      </c>
      <c r="J33" s="71">
        <f t="shared" si="14"/>
        <v>78.1</v>
      </c>
      <c r="K33" s="51">
        <f t="shared" si="2"/>
        <v>78.2</v>
      </c>
      <c r="L33" s="52">
        <v>104670346</v>
      </c>
      <c r="M33" s="50">
        <v>2663518</v>
      </c>
      <c r="N33" s="50">
        <v>0</v>
      </c>
      <c r="O33" s="71">
        <f t="shared" si="15"/>
        <v>2.5</v>
      </c>
      <c r="P33" s="71">
        <f t="shared" si="16"/>
        <v>2.5</v>
      </c>
      <c r="Q33" s="51">
        <f t="shared" si="5"/>
        <v>2.5</v>
      </c>
      <c r="R33" s="52">
        <v>31606909</v>
      </c>
      <c r="S33" s="50">
        <v>10555105</v>
      </c>
      <c r="T33" s="50">
        <v>0</v>
      </c>
      <c r="U33" s="71">
        <f>IF(R33&gt;0,ROUND((S33-T33)/(R33-T33)*100,1),"－")</f>
        <v>33.4</v>
      </c>
      <c r="V33" s="71">
        <f>IF(R33&gt;0,ROUNDDOWN((S33-T33)/(R33-T33)*100,1),"－")</f>
        <v>33.3</v>
      </c>
      <c r="W33" s="51">
        <f t="shared" si="8"/>
        <v>33.4</v>
      </c>
      <c r="X33" s="54" t="s">
        <v>3</v>
      </c>
      <c r="Y33" s="55" t="s">
        <v>3</v>
      </c>
      <c r="Z33" s="50">
        <v>0</v>
      </c>
      <c r="AA33" s="71" t="str">
        <f t="shared" si="19"/>
        <v>－</v>
      </c>
      <c r="AB33" s="71" t="str">
        <f t="shared" si="12"/>
        <v>－</v>
      </c>
      <c r="AC33" s="71" t="str">
        <f t="shared" si="11"/>
        <v>－</v>
      </c>
      <c r="AD33" s="49"/>
      <c r="AE33" s="43" t="s">
        <v>35</v>
      </c>
      <c r="AF33" s="64"/>
      <c r="AG33" s="29" t="s">
        <v>7</v>
      </c>
      <c r="AH33" s="125"/>
      <c r="AI33" s="5"/>
    </row>
    <row r="34" spans="1:35" s="7" customFormat="1" ht="21.75" customHeight="1">
      <c r="A34" s="128"/>
      <c r="B34" s="29" t="s">
        <v>4</v>
      </c>
      <c r="C34" s="41"/>
      <c r="D34" s="40" t="s">
        <v>5</v>
      </c>
      <c r="E34" s="28"/>
      <c r="F34" s="52">
        <f>IF(SUM(F32:F33)=0,"－",SUM(F32:F33))</f>
        <v>12597179</v>
      </c>
      <c r="G34" s="52">
        <f>IF(F34=0,"－",SUM(G32:G33))</f>
        <v>9386185</v>
      </c>
      <c r="H34" s="52">
        <f>SUM(H32:H33)</f>
        <v>0</v>
      </c>
      <c r="I34" s="71">
        <f t="shared" si="13"/>
        <v>74.5</v>
      </c>
      <c r="J34" s="71">
        <f t="shared" si="14"/>
        <v>74.5</v>
      </c>
      <c r="K34" s="51">
        <f t="shared" si="2"/>
        <v>74.5</v>
      </c>
      <c r="L34" s="52">
        <f>IF(SUM(L32:L33)=0,"－",SUM(L32:L33))</f>
        <v>151324407</v>
      </c>
      <c r="M34" s="52">
        <f>IF(L34=0,"－",SUM(M32:M33))</f>
        <v>20444384</v>
      </c>
      <c r="N34" s="52">
        <f>SUM(N32:N33)</f>
        <v>34300</v>
      </c>
      <c r="O34" s="71">
        <f t="shared" si="15"/>
        <v>13.5</v>
      </c>
      <c r="P34" s="71">
        <f t="shared" si="16"/>
        <v>13.4</v>
      </c>
      <c r="Q34" s="51">
        <f t="shared" si="5"/>
        <v>13.5</v>
      </c>
      <c r="R34" s="52">
        <f>IF(SUM(R32:R33)=0,"－",SUM(R32:R33))</f>
        <v>113342468</v>
      </c>
      <c r="S34" s="52">
        <f>IF(R34=0,"－",SUM(S32:S33))</f>
        <v>39365328</v>
      </c>
      <c r="T34" s="52">
        <f>SUM(T32:T33)</f>
        <v>6400</v>
      </c>
      <c r="U34" s="71">
        <f>IF(R34&gt;0,ROUND((S34-T34)/(R34-T34)*100,1),"－")</f>
        <v>34.7</v>
      </c>
      <c r="V34" s="71">
        <f>IF(R34&gt;0,ROUNDDOWN((S34-T34)/(R34-T34)*100,1),"－")</f>
        <v>34.7</v>
      </c>
      <c r="W34" s="51">
        <f t="shared" si="8"/>
        <v>34.7</v>
      </c>
      <c r="X34" s="54" t="str">
        <f>IF(SUM(X32:X33)=0,"－",SUM(X32:X33))</f>
        <v>－</v>
      </c>
      <c r="Y34" s="54" t="str">
        <f>IF(X34=0,"－",SUM(Y32:Y33))</f>
        <v>－</v>
      </c>
      <c r="Z34" s="52">
        <f>SUM(Z32:Z33)</f>
        <v>0</v>
      </c>
      <c r="AA34" s="71" t="str">
        <f t="shared" si="19"/>
        <v>－</v>
      </c>
      <c r="AB34" s="71" t="str">
        <f t="shared" si="12"/>
        <v>－</v>
      </c>
      <c r="AC34" s="71" t="str">
        <f t="shared" si="11"/>
        <v>－</v>
      </c>
      <c r="AD34" s="59"/>
      <c r="AE34" s="40" t="s">
        <v>5</v>
      </c>
      <c r="AF34" s="74"/>
      <c r="AG34" s="29" t="s">
        <v>4</v>
      </c>
      <c r="AH34" s="125"/>
      <c r="AI34" s="5"/>
    </row>
    <row r="35" spans="1:35" s="7" customFormat="1" ht="21.75" customHeight="1">
      <c r="A35" s="128"/>
      <c r="B35" s="61"/>
      <c r="C35" s="120" t="s">
        <v>8</v>
      </c>
      <c r="D35" s="120"/>
      <c r="E35" s="44"/>
      <c r="F35" s="54" t="s">
        <v>3</v>
      </c>
      <c r="G35" s="55" t="s">
        <v>3</v>
      </c>
      <c r="H35" s="50">
        <v>0</v>
      </c>
      <c r="I35" s="71" t="str">
        <f t="shared" si="13"/>
        <v>－</v>
      </c>
      <c r="J35" s="71" t="str">
        <f t="shared" si="14"/>
        <v>－</v>
      </c>
      <c r="K35" s="71" t="str">
        <f t="shared" si="2"/>
        <v>－</v>
      </c>
      <c r="L35" s="54" t="s">
        <v>3</v>
      </c>
      <c r="M35" s="55" t="s">
        <v>3</v>
      </c>
      <c r="N35" s="50">
        <v>0</v>
      </c>
      <c r="O35" s="71" t="str">
        <f t="shared" si="15"/>
        <v>－</v>
      </c>
      <c r="P35" s="71" t="str">
        <f t="shared" si="16"/>
        <v>－</v>
      </c>
      <c r="Q35" s="71" t="str">
        <f t="shared" si="5"/>
        <v>－</v>
      </c>
      <c r="R35" s="54" t="s">
        <v>3</v>
      </c>
      <c r="S35" s="55" t="s">
        <v>3</v>
      </c>
      <c r="T35" s="50">
        <v>0</v>
      </c>
      <c r="U35" s="71" t="str">
        <f>IF(R35&gt;0,ROUND((S35-T35)/(R35-T35)*100,1),"－")</f>
        <v>－</v>
      </c>
      <c r="V35" s="71" t="str">
        <f>IF(R35&gt;0,ROUNDDOWN((S35-T35)/(R35-T35)*100,1),"－")</f>
        <v>－</v>
      </c>
      <c r="W35" s="71" t="str">
        <f t="shared" si="8"/>
        <v>－</v>
      </c>
      <c r="X35" s="54" t="s">
        <v>3</v>
      </c>
      <c r="Y35" s="55" t="s">
        <v>3</v>
      </c>
      <c r="Z35" s="50">
        <v>0</v>
      </c>
      <c r="AA35" s="71" t="str">
        <f t="shared" si="19"/>
        <v>－</v>
      </c>
      <c r="AB35" s="71" t="str">
        <f t="shared" si="12"/>
        <v>－</v>
      </c>
      <c r="AC35" s="71" t="str">
        <f t="shared" si="11"/>
        <v>－</v>
      </c>
      <c r="AD35" s="49"/>
      <c r="AE35" s="120" t="s">
        <v>8</v>
      </c>
      <c r="AF35" s="120"/>
      <c r="AG35" s="62"/>
      <c r="AH35" s="125"/>
      <c r="AI35" s="5"/>
    </row>
    <row r="36" spans="1:35" s="7" customFormat="1" ht="21.75" customHeight="1">
      <c r="A36" s="128"/>
      <c r="B36" s="61"/>
      <c r="C36" s="120" t="s">
        <v>9</v>
      </c>
      <c r="D36" s="120"/>
      <c r="E36" s="44"/>
      <c r="F36" s="52">
        <v>2656509</v>
      </c>
      <c r="G36" s="50">
        <v>751509</v>
      </c>
      <c r="H36" s="50">
        <v>0</v>
      </c>
      <c r="I36" s="71">
        <f t="shared" si="13"/>
        <v>28.3</v>
      </c>
      <c r="J36" s="71">
        <f t="shared" si="14"/>
        <v>28.2</v>
      </c>
      <c r="K36" s="51">
        <f t="shared" si="2"/>
        <v>28.3</v>
      </c>
      <c r="L36" s="52">
        <v>27077046</v>
      </c>
      <c r="M36" s="50">
        <v>9752112</v>
      </c>
      <c r="N36" s="50">
        <v>0</v>
      </c>
      <c r="O36" s="71">
        <f t="shared" si="15"/>
        <v>36</v>
      </c>
      <c r="P36" s="71">
        <f t="shared" si="16"/>
        <v>36</v>
      </c>
      <c r="Q36" s="51">
        <f t="shared" si="5"/>
        <v>36</v>
      </c>
      <c r="R36" s="52">
        <v>41991954</v>
      </c>
      <c r="S36" s="50">
        <v>16804644</v>
      </c>
      <c r="T36" s="50">
        <v>170600</v>
      </c>
      <c r="U36" s="71">
        <f t="shared" si="17"/>
        <v>39.8</v>
      </c>
      <c r="V36" s="71">
        <f t="shared" si="18"/>
        <v>39.7</v>
      </c>
      <c r="W36" s="51">
        <f t="shared" si="8"/>
        <v>39.8</v>
      </c>
      <c r="X36" s="54" t="s">
        <v>3</v>
      </c>
      <c r="Y36" s="55" t="s">
        <v>3</v>
      </c>
      <c r="Z36" s="50">
        <v>0</v>
      </c>
      <c r="AA36" s="71" t="str">
        <f t="shared" si="19"/>
        <v>－</v>
      </c>
      <c r="AB36" s="71" t="str">
        <f t="shared" si="12"/>
        <v>－</v>
      </c>
      <c r="AC36" s="71" t="str">
        <f t="shared" si="11"/>
        <v>－</v>
      </c>
      <c r="AD36" s="49"/>
      <c r="AE36" s="120" t="s">
        <v>9</v>
      </c>
      <c r="AF36" s="120"/>
      <c r="AG36" s="62"/>
      <c r="AH36" s="125"/>
      <c r="AI36" s="5"/>
    </row>
    <row r="37" spans="1:35" s="7" customFormat="1" ht="21.75" customHeight="1">
      <c r="A37" s="128"/>
      <c r="B37" s="61"/>
      <c r="C37" s="120" t="s">
        <v>10</v>
      </c>
      <c r="D37" s="120"/>
      <c r="E37" s="44"/>
      <c r="F37" s="54" t="s">
        <v>3</v>
      </c>
      <c r="G37" s="55" t="s">
        <v>3</v>
      </c>
      <c r="H37" s="50">
        <v>0</v>
      </c>
      <c r="I37" s="71" t="str">
        <f t="shared" si="13"/>
        <v>－</v>
      </c>
      <c r="J37" s="71" t="str">
        <f t="shared" si="14"/>
        <v>－</v>
      </c>
      <c r="K37" s="71" t="str">
        <f t="shared" si="2"/>
        <v>－</v>
      </c>
      <c r="L37" s="54" t="s">
        <v>3</v>
      </c>
      <c r="M37" s="55" t="s">
        <v>3</v>
      </c>
      <c r="N37" s="50">
        <v>0</v>
      </c>
      <c r="O37" s="71" t="str">
        <f t="shared" si="15"/>
        <v>－</v>
      </c>
      <c r="P37" s="71" t="str">
        <f t="shared" si="16"/>
        <v>－</v>
      </c>
      <c r="Q37" s="71" t="str">
        <f t="shared" si="5"/>
        <v>－</v>
      </c>
      <c r="R37" s="54" t="s">
        <v>3</v>
      </c>
      <c r="S37" s="55" t="s">
        <v>3</v>
      </c>
      <c r="T37" s="50">
        <v>0</v>
      </c>
      <c r="U37" s="71" t="str">
        <f t="shared" si="17"/>
        <v>－</v>
      </c>
      <c r="V37" s="71" t="str">
        <f t="shared" si="18"/>
        <v>－</v>
      </c>
      <c r="W37" s="71" t="str">
        <f t="shared" si="8"/>
        <v>－</v>
      </c>
      <c r="X37" s="54" t="s">
        <v>3</v>
      </c>
      <c r="Y37" s="55" t="s">
        <v>3</v>
      </c>
      <c r="Z37" s="50">
        <v>0</v>
      </c>
      <c r="AA37" s="71" t="str">
        <f t="shared" si="19"/>
        <v>－</v>
      </c>
      <c r="AB37" s="71" t="str">
        <f t="shared" si="12"/>
        <v>－</v>
      </c>
      <c r="AC37" s="71" t="str">
        <f t="shared" si="11"/>
        <v>－</v>
      </c>
      <c r="AD37" s="49"/>
      <c r="AE37" s="120" t="s">
        <v>10</v>
      </c>
      <c r="AF37" s="120"/>
      <c r="AG37" s="62"/>
      <c r="AH37" s="125"/>
      <c r="AI37" s="5"/>
    </row>
    <row r="38" spans="1:35" s="7" customFormat="1" ht="21.75" customHeight="1">
      <c r="A38" s="128"/>
      <c r="B38" s="61"/>
      <c r="C38" s="120" t="s">
        <v>11</v>
      </c>
      <c r="D38" s="120"/>
      <c r="E38" s="44"/>
      <c r="F38" s="54" t="s">
        <v>3</v>
      </c>
      <c r="G38" s="55" t="s">
        <v>3</v>
      </c>
      <c r="H38" s="50">
        <v>0</v>
      </c>
      <c r="I38" s="71" t="str">
        <f t="shared" si="13"/>
        <v>－</v>
      </c>
      <c r="J38" s="71" t="str">
        <f t="shared" si="14"/>
        <v>－</v>
      </c>
      <c r="K38" s="71" t="str">
        <f t="shared" si="2"/>
        <v>－</v>
      </c>
      <c r="L38" s="54" t="s">
        <v>3</v>
      </c>
      <c r="M38" s="55" t="s">
        <v>3</v>
      </c>
      <c r="N38" s="50">
        <v>0</v>
      </c>
      <c r="O38" s="71" t="str">
        <f t="shared" si="15"/>
        <v>－</v>
      </c>
      <c r="P38" s="71" t="str">
        <f t="shared" si="16"/>
        <v>－</v>
      </c>
      <c r="Q38" s="71" t="str">
        <f t="shared" si="5"/>
        <v>－</v>
      </c>
      <c r="R38" s="54" t="s">
        <v>3</v>
      </c>
      <c r="S38" s="55" t="s">
        <v>3</v>
      </c>
      <c r="T38" s="50">
        <v>0</v>
      </c>
      <c r="U38" s="71" t="str">
        <f t="shared" si="17"/>
        <v>－</v>
      </c>
      <c r="V38" s="71" t="str">
        <f t="shared" si="18"/>
        <v>－</v>
      </c>
      <c r="W38" s="71" t="str">
        <f t="shared" si="8"/>
        <v>－</v>
      </c>
      <c r="X38" s="54" t="s">
        <v>3</v>
      </c>
      <c r="Y38" s="55" t="s">
        <v>3</v>
      </c>
      <c r="Z38" s="50">
        <v>0</v>
      </c>
      <c r="AA38" s="71" t="str">
        <f t="shared" si="19"/>
        <v>－</v>
      </c>
      <c r="AB38" s="71" t="str">
        <f t="shared" si="12"/>
        <v>－</v>
      </c>
      <c r="AC38" s="71" t="str">
        <f t="shared" si="11"/>
        <v>－</v>
      </c>
      <c r="AD38" s="49"/>
      <c r="AE38" s="120" t="s">
        <v>11</v>
      </c>
      <c r="AF38" s="120"/>
      <c r="AG38" s="62"/>
      <c r="AH38" s="125"/>
      <c r="AI38" s="5"/>
    </row>
    <row r="39" spans="1:35" s="7" customFormat="1" ht="21.75" customHeight="1">
      <c r="A39" s="128"/>
      <c r="B39" s="61"/>
      <c r="C39" s="120" t="s">
        <v>14</v>
      </c>
      <c r="D39" s="120"/>
      <c r="E39" s="44"/>
      <c r="F39" s="54" t="s">
        <v>3</v>
      </c>
      <c r="G39" s="55" t="s">
        <v>3</v>
      </c>
      <c r="H39" s="50">
        <v>0</v>
      </c>
      <c r="I39" s="71" t="str">
        <f t="shared" si="13"/>
        <v>－</v>
      </c>
      <c r="J39" s="71" t="str">
        <f t="shared" si="14"/>
        <v>－</v>
      </c>
      <c r="K39" s="71" t="str">
        <f t="shared" si="2"/>
        <v>－</v>
      </c>
      <c r="L39" s="54" t="s">
        <v>3</v>
      </c>
      <c r="M39" s="55" t="s">
        <v>3</v>
      </c>
      <c r="N39" s="50">
        <v>0</v>
      </c>
      <c r="O39" s="71" t="str">
        <f t="shared" si="15"/>
        <v>－</v>
      </c>
      <c r="P39" s="71" t="str">
        <f t="shared" si="16"/>
        <v>－</v>
      </c>
      <c r="Q39" s="71" t="str">
        <f t="shared" si="5"/>
        <v>－</v>
      </c>
      <c r="R39" s="54" t="s">
        <v>3</v>
      </c>
      <c r="S39" s="55" t="s">
        <v>3</v>
      </c>
      <c r="T39" s="50">
        <v>0</v>
      </c>
      <c r="U39" s="71" t="str">
        <f t="shared" si="17"/>
        <v>－</v>
      </c>
      <c r="V39" s="71" t="str">
        <f t="shared" si="18"/>
        <v>－</v>
      </c>
      <c r="W39" s="71" t="str">
        <f t="shared" si="8"/>
        <v>－</v>
      </c>
      <c r="X39" s="52">
        <v>301177</v>
      </c>
      <c r="Y39" s="50">
        <v>113477</v>
      </c>
      <c r="Z39" s="50">
        <v>0</v>
      </c>
      <c r="AA39" s="71">
        <f t="shared" si="19"/>
        <v>37.7</v>
      </c>
      <c r="AB39" s="71">
        <f t="shared" si="12"/>
        <v>37.6</v>
      </c>
      <c r="AC39" s="51">
        <f t="shared" si="11"/>
        <v>37.7</v>
      </c>
      <c r="AD39" s="49"/>
      <c r="AE39" s="120" t="s">
        <v>14</v>
      </c>
      <c r="AF39" s="120"/>
      <c r="AG39" s="62"/>
      <c r="AH39" s="125"/>
      <c r="AI39" s="5"/>
    </row>
    <row r="40" spans="1:35" s="7" customFormat="1" ht="21.75" customHeight="1">
      <c r="A40" s="128"/>
      <c r="B40" s="63"/>
      <c r="C40" s="120" t="s">
        <v>15</v>
      </c>
      <c r="D40" s="120"/>
      <c r="E40" s="44"/>
      <c r="F40" s="54" t="s">
        <v>3</v>
      </c>
      <c r="G40" s="55" t="s">
        <v>3</v>
      </c>
      <c r="H40" s="50">
        <v>0</v>
      </c>
      <c r="I40" s="71" t="str">
        <f t="shared" si="13"/>
        <v>－</v>
      </c>
      <c r="J40" s="71" t="str">
        <f t="shared" si="14"/>
        <v>－</v>
      </c>
      <c r="K40" s="71" t="str">
        <f t="shared" si="2"/>
        <v>－</v>
      </c>
      <c r="L40" s="52">
        <v>686825</v>
      </c>
      <c r="M40" s="50">
        <v>616825</v>
      </c>
      <c r="N40" s="50">
        <v>0</v>
      </c>
      <c r="O40" s="71">
        <f t="shared" si="15"/>
        <v>89.8</v>
      </c>
      <c r="P40" s="71">
        <f t="shared" si="16"/>
        <v>89.8</v>
      </c>
      <c r="Q40" s="51">
        <f t="shared" si="5"/>
        <v>89.8</v>
      </c>
      <c r="R40" s="54" t="s">
        <v>3</v>
      </c>
      <c r="S40" s="55" t="s">
        <v>3</v>
      </c>
      <c r="T40" s="50">
        <v>0</v>
      </c>
      <c r="U40" s="71" t="str">
        <f t="shared" si="17"/>
        <v>－</v>
      </c>
      <c r="V40" s="71" t="str">
        <f t="shared" si="18"/>
        <v>－</v>
      </c>
      <c r="W40" s="71" t="str">
        <f t="shared" si="8"/>
        <v>－</v>
      </c>
      <c r="X40" s="52">
        <v>221659172</v>
      </c>
      <c r="Y40" s="50">
        <v>221458226</v>
      </c>
      <c r="Z40" s="50">
        <v>0</v>
      </c>
      <c r="AA40" s="71">
        <f t="shared" si="19"/>
        <v>99.9</v>
      </c>
      <c r="AB40" s="71">
        <f t="shared" si="12"/>
        <v>99.9</v>
      </c>
      <c r="AC40" s="51">
        <f t="shared" si="11"/>
        <v>99.9</v>
      </c>
      <c r="AD40" s="49"/>
      <c r="AE40" s="120" t="s">
        <v>15</v>
      </c>
      <c r="AF40" s="120"/>
      <c r="AG40" s="62"/>
      <c r="AH40" s="125"/>
      <c r="AI40" s="5"/>
    </row>
    <row r="41" spans="1:35" s="7" customFormat="1" ht="21.75" customHeight="1">
      <c r="A41" s="128"/>
      <c r="B41" s="61"/>
      <c r="C41" s="120" t="s">
        <v>12</v>
      </c>
      <c r="D41" s="120"/>
      <c r="E41" s="44"/>
      <c r="F41" s="54" t="s">
        <v>3</v>
      </c>
      <c r="G41" s="55" t="s">
        <v>3</v>
      </c>
      <c r="H41" s="50">
        <v>0</v>
      </c>
      <c r="I41" s="71" t="str">
        <f t="shared" si="13"/>
        <v>－</v>
      </c>
      <c r="J41" s="71" t="str">
        <f t="shared" si="14"/>
        <v>－</v>
      </c>
      <c r="K41" s="71" t="str">
        <f t="shared" si="2"/>
        <v>－</v>
      </c>
      <c r="L41" s="54" t="s">
        <v>3</v>
      </c>
      <c r="M41" s="55" t="s">
        <v>3</v>
      </c>
      <c r="N41" s="50">
        <v>0</v>
      </c>
      <c r="O41" s="71" t="str">
        <f t="shared" si="15"/>
        <v>－</v>
      </c>
      <c r="P41" s="71" t="str">
        <f t="shared" si="16"/>
        <v>－</v>
      </c>
      <c r="Q41" s="71" t="str">
        <f t="shared" si="5"/>
        <v>－</v>
      </c>
      <c r="R41" s="54" t="s">
        <v>3</v>
      </c>
      <c r="S41" s="55" t="s">
        <v>3</v>
      </c>
      <c r="T41" s="50">
        <v>0</v>
      </c>
      <c r="U41" s="71" t="str">
        <f t="shared" si="17"/>
        <v>－</v>
      </c>
      <c r="V41" s="71" t="str">
        <f t="shared" si="18"/>
        <v>－</v>
      </c>
      <c r="W41" s="71" t="str">
        <f t="shared" si="8"/>
        <v>－</v>
      </c>
      <c r="X41" s="52">
        <v>1775259293</v>
      </c>
      <c r="Y41" s="50">
        <v>605377195</v>
      </c>
      <c r="Z41" s="50">
        <v>1016533</v>
      </c>
      <c r="AA41" s="71">
        <f t="shared" si="19"/>
        <v>34.1</v>
      </c>
      <c r="AB41" s="71">
        <f t="shared" si="12"/>
        <v>34</v>
      </c>
      <c r="AC41" s="51">
        <f t="shared" si="11"/>
        <v>34.1</v>
      </c>
      <c r="AD41" s="49"/>
      <c r="AE41" s="120" t="s">
        <v>12</v>
      </c>
      <c r="AF41" s="120"/>
      <c r="AG41" s="62"/>
      <c r="AH41" s="125"/>
      <c r="AI41" s="5"/>
    </row>
    <row r="42" spans="1:35" s="7" customFormat="1" ht="21.75" customHeight="1">
      <c r="A42" s="128"/>
      <c r="B42" s="61"/>
      <c r="C42" s="120" t="s">
        <v>13</v>
      </c>
      <c r="D42" s="120"/>
      <c r="E42" s="44"/>
      <c r="F42" s="54" t="s">
        <v>3</v>
      </c>
      <c r="G42" s="55" t="s">
        <v>3</v>
      </c>
      <c r="H42" s="50">
        <v>0</v>
      </c>
      <c r="I42" s="71" t="str">
        <f t="shared" si="13"/>
        <v>－</v>
      </c>
      <c r="J42" s="71" t="str">
        <f t="shared" si="14"/>
        <v>－</v>
      </c>
      <c r="K42" s="71" t="str">
        <f t="shared" si="2"/>
        <v>－</v>
      </c>
      <c r="L42" s="54" t="s">
        <v>3</v>
      </c>
      <c r="M42" s="55" t="s">
        <v>3</v>
      </c>
      <c r="N42" s="50">
        <v>0</v>
      </c>
      <c r="O42" s="71" t="str">
        <f t="shared" si="15"/>
        <v>－</v>
      </c>
      <c r="P42" s="71" t="str">
        <f t="shared" si="16"/>
        <v>－</v>
      </c>
      <c r="Q42" s="71" t="str">
        <f t="shared" si="5"/>
        <v>－</v>
      </c>
      <c r="R42" s="54" t="s">
        <v>3</v>
      </c>
      <c r="S42" s="55" t="s">
        <v>3</v>
      </c>
      <c r="T42" s="50">
        <v>0</v>
      </c>
      <c r="U42" s="71" t="str">
        <f t="shared" si="17"/>
        <v>－</v>
      </c>
      <c r="V42" s="71" t="str">
        <f t="shared" si="18"/>
        <v>－</v>
      </c>
      <c r="W42" s="71" t="str">
        <f t="shared" si="8"/>
        <v>－</v>
      </c>
      <c r="X42" s="54" t="s">
        <v>3</v>
      </c>
      <c r="Y42" s="55" t="s">
        <v>3</v>
      </c>
      <c r="Z42" s="50">
        <v>0</v>
      </c>
      <c r="AA42" s="71" t="str">
        <f t="shared" si="19"/>
        <v>－</v>
      </c>
      <c r="AB42" s="71" t="str">
        <f>IF(ISERROR(IF(X42&gt;0,ROUNDDOWN((Y42-Z42)/(X42-Z42)*100,1),"－")),"－",IF(X42&gt;0,ROUNDDOWN((Y42-Z42)/(X42-Z42)*100,1),"－"))</f>
        <v>－</v>
      </c>
      <c r="AC42" s="71" t="str">
        <f t="shared" si="11"/>
        <v>－</v>
      </c>
      <c r="AD42" s="49"/>
      <c r="AE42" s="120" t="s">
        <v>13</v>
      </c>
      <c r="AF42" s="120"/>
      <c r="AG42" s="62"/>
      <c r="AH42" s="125"/>
      <c r="AI42" s="5"/>
    </row>
    <row r="43" spans="1:35" s="7" customFormat="1" ht="21.75" customHeight="1">
      <c r="A43" s="128"/>
      <c r="B43" s="63"/>
      <c r="C43" s="120" t="s">
        <v>31</v>
      </c>
      <c r="D43" s="120"/>
      <c r="E43" s="64"/>
      <c r="F43" s="54" t="s">
        <v>3</v>
      </c>
      <c r="G43" s="55" t="s">
        <v>3</v>
      </c>
      <c r="H43" s="50">
        <v>0</v>
      </c>
      <c r="I43" s="71" t="str">
        <f t="shared" si="13"/>
        <v>－</v>
      </c>
      <c r="J43" s="71" t="str">
        <f t="shared" si="14"/>
        <v>－</v>
      </c>
      <c r="K43" s="71" t="str">
        <f t="shared" si="2"/>
        <v>－</v>
      </c>
      <c r="L43" s="54" t="s">
        <v>3</v>
      </c>
      <c r="M43" s="55" t="s">
        <v>3</v>
      </c>
      <c r="N43" s="50">
        <v>0</v>
      </c>
      <c r="O43" s="71" t="str">
        <f t="shared" si="15"/>
        <v>－</v>
      </c>
      <c r="P43" s="71" t="str">
        <f t="shared" si="16"/>
        <v>－</v>
      </c>
      <c r="Q43" s="71" t="str">
        <f t="shared" si="5"/>
        <v>－</v>
      </c>
      <c r="R43" s="54" t="s">
        <v>3</v>
      </c>
      <c r="S43" s="55" t="s">
        <v>3</v>
      </c>
      <c r="T43" s="50">
        <v>0</v>
      </c>
      <c r="U43" s="71" t="str">
        <f t="shared" si="17"/>
        <v>－</v>
      </c>
      <c r="V43" s="71" t="str">
        <f t="shared" si="18"/>
        <v>－</v>
      </c>
      <c r="W43" s="71" t="str">
        <f t="shared" si="8"/>
        <v>－</v>
      </c>
      <c r="X43" s="54" t="s">
        <v>3</v>
      </c>
      <c r="Y43" s="55" t="s">
        <v>3</v>
      </c>
      <c r="Z43" s="50">
        <v>0</v>
      </c>
      <c r="AA43" s="71" t="str">
        <f t="shared" si="19"/>
        <v>－</v>
      </c>
      <c r="AB43" s="71" t="str">
        <f t="shared" si="12"/>
        <v>－</v>
      </c>
      <c r="AC43" s="71" t="str">
        <f t="shared" si="11"/>
        <v>－</v>
      </c>
      <c r="AD43" s="65"/>
      <c r="AE43" s="120" t="s">
        <v>31</v>
      </c>
      <c r="AF43" s="120"/>
      <c r="AG43" s="62"/>
      <c r="AH43" s="125"/>
      <c r="AI43" s="5"/>
    </row>
    <row r="44" spans="1:35" s="7" customFormat="1" ht="21.75" customHeight="1">
      <c r="A44" s="128"/>
      <c r="B44" s="61"/>
      <c r="C44" s="121" t="s">
        <v>16</v>
      </c>
      <c r="D44" s="121"/>
      <c r="E44" s="44"/>
      <c r="F44" s="54" t="str">
        <f>IF(SUM(F45:F47)=0,"－",SUM(F45:F47))</f>
        <v>－</v>
      </c>
      <c r="G44" s="54" t="str">
        <f>IF(F44=0,"－",SUM(G45:G47))</f>
        <v>－</v>
      </c>
      <c r="H44" s="52">
        <f>SUM(H45:H47)</f>
        <v>0</v>
      </c>
      <c r="I44" s="71" t="str">
        <f t="shared" si="13"/>
        <v>－</v>
      </c>
      <c r="J44" s="71" t="str">
        <f t="shared" si="14"/>
        <v>－</v>
      </c>
      <c r="K44" s="71" t="str">
        <f t="shared" si="2"/>
        <v>－</v>
      </c>
      <c r="L44" s="54" t="str">
        <f>IF(SUM(L45:L47)=0,"－",SUM(L45:L47))</f>
        <v>－</v>
      </c>
      <c r="M44" s="54" t="str">
        <f>IF(L44=0,"－",SUM(M45:M47))</f>
        <v>－</v>
      </c>
      <c r="N44" s="52">
        <f>SUM(N45:N47)</f>
        <v>0</v>
      </c>
      <c r="O44" s="71" t="str">
        <f t="shared" si="15"/>
        <v>－</v>
      </c>
      <c r="P44" s="71" t="str">
        <f t="shared" si="16"/>
        <v>－</v>
      </c>
      <c r="Q44" s="71" t="str">
        <f t="shared" si="5"/>
        <v>－</v>
      </c>
      <c r="R44" s="52">
        <f>IF(SUM(R45:R47)=0,"－",SUM(R45:R47))</f>
        <v>158050</v>
      </c>
      <c r="S44" s="52">
        <f>IF(R44=0,"－",SUM(S45:S47))</f>
        <v>22000</v>
      </c>
      <c r="T44" s="52">
        <f>SUM(T45:T47)</f>
        <v>0</v>
      </c>
      <c r="U44" s="71">
        <f t="shared" si="17"/>
        <v>13.9</v>
      </c>
      <c r="V44" s="71">
        <f t="shared" si="18"/>
        <v>13.9</v>
      </c>
      <c r="W44" s="51">
        <f t="shared" si="8"/>
        <v>13.9</v>
      </c>
      <c r="X44" s="52">
        <f>IF(SUM(X45:X47)=0,"－",SUM(X45:X47))</f>
        <v>362720</v>
      </c>
      <c r="Y44" s="52">
        <f>IF(X44=0,"－",SUM(Y45:Y47))</f>
        <v>362720</v>
      </c>
      <c r="Z44" s="52">
        <f>SUM(Z45:Z47)</f>
        <v>0</v>
      </c>
      <c r="AA44" s="71">
        <f t="shared" si="19"/>
        <v>100</v>
      </c>
      <c r="AB44" s="71">
        <f t="shared" si="12"/>
        <v>100</v>
      </c>
      <c r="AC44" s="51">
        <f t="shared" si="11"/>
        <v>100</v>
      </c>
      <c r="AD44" s="49"/>
      <c r="AE44" s="121" t="s">
        <v>16</v>
      </c>
      <c r="AF44" s="121"/>
      <c r="AG44" s="62"/>
      <c r="AH44" s="125"/>
      <c r="AI44" s="5"/>
    </row>
    <row r="45" spans="1:35" s="7" customFormat="1" ht="21.75" customHeight="1">
      <c r="A45" s="128"/>
      <c r="B45" s="37"/>
      <c r="C45" s="118" t="s">
        <v>55</v>
      </c>
      <c r="D45" s="122"/>
      <c r="E45" s="119"/>
      <c r="F45" s="54" t="s">
        <v>71</v>
      </c>
      <c r="G45" s="55" t="s">
        <v>71</v>
      </c>
      <c r="H45" s="50">
        <v>0</v>
      </c>
      <c r="I45" s="71" t="str">
        <f t="shared" si="13"/>
        <v>－</v>
      </c>
      <c r="J45" s="71" t="str">
        <f t="shared" si="14"/>
        <v>－</v>
      </c>
      <c r="K45" s="71" t="str">
        <f t="shared" si="2"/>
        <v>－</v>
      </c>
      <c r="L45" s="54" t="s">
        <v>71</v>
      </c>
      <c r="M45" s="55" t="s">
        <v>71</v>
      </c>
      <c r="N45" s="50">
        <v>0</v>
      </c>
      <c r="O45" s="71" t="str">
        <f t="shared" si="15"/>
        <v>－</v>
      </c>
      <c r="P45" s="71" t="str">
        <f t="shared" si="16"/>
        <v>－</v>
      </c>
      <c r="Q45" s="71" t="str">
        <f t="shared" si="5"/>
        <v>－</v>
      </c>
      <c r="R45" s="52">
        <v>158050</v>
      </c>
      <c r="S45" s="50">
        <v>22000</v>
      </c>
      <c r="T45" s="50">
        <v>0</v>
      </c>
      <c r="U45" s="71">
        <f t="shared" si="17"/>
        <v>13.9</v>
      </c>
      <c r="V45" s="71">
        <f t="shared" si="18"/>
        <v>13.9</v>
      </c>
      <c r="W45" s="51">
        <f t="shared" si="8"/>
        <v>13.9</v>
      </c>
      <c r="X45" s="54" t="s">
        <v>71</v>
      </c>
      <c r="Y45" s="55" t="s">
        <v>71</v>
      </c>
      <c r="Z45" s="50">
        <v>0</v>
      </c>
      <c r="AA45" s="71" t="str">
        <f t="shared" si="19"/>
        <v>－</v>
      </c>
      <c r="AB45" s="71" t="str">
        <f t="shared" si="12"/>
        <v>－</v>
      </c>
      <c r="AC45" s="71" t="str">
        <f t="shared" si="11"/>
        <v>－</v>
      </c>
      <c r="AD45" s="118" t="s">
        <v>55</v>
      </c>
      <c r="AE45" s="122"/>
      <c r="AF45" s="119"/>
      <c r="AG45" s="72"/>
      <c r="AH45" s="125"/>
      <c r="AI45" s="5"/>
    </row>
    <row r="46" spans="1:35" s="7" customFormat="1" ht="21.75" customHeight="1">
      <c r="A46" s="128"/>
      <c r="B46" s="37"/>
      <c r="C46" s="118" t="s">
        <v>56</v>
      </c>
      <c r="D46" s="122"/>
      <c r="E46" s="119"/>
      <c r="F46" s="54" t="s">
        <v>3</v>
      </c>
      <c r="G46" s="55" t="s">
        <v>3</v>
      </c>
      <c r="H46" s="50">
        <v>0</v>
      </c>
      <c r="I46" s="71" t="str">
        <f t="shared" si="13"/>
        <v>－</v>
      </c>
      <c r="J46" s="71" t="str">
        <f t="shared" si="14"/>
        <v>－</v>
      </c>
      <c r="K46" s="71" t="str">
        <f t="shared" si="2"/>
        <v>－</v>
      </c>
      <c r="L46" s="54" t="s">
        <v>3</v>
      </c>
      <c r="M46" s="55" t="s">
        <v>3</v>
      </c>
      <c r="N46" s="50">
        <v>0</v>
      </c>
      <c r="O46" s="71" t="str">
        <f t="shared" si="15"/>
        <v>－</v>
      </c>
      <c r="P46" s="71" t="str">
        <f t="shared" si="16"/>
        <v>－</v>
      </c>
      <c r="Q46" s="71" t="str">
        <f t="shared" si="5"/>
        <v>－</v>
      </c>
      <c r="R46" s="54" t="s">
        <v>3</v>
      </c>
      <c r="S46" s="55" t="s">
        <v>3</v>
      </c>
      <c r="T46" s="50">
        <v>0</v>
      </c>
      <c r="U46" s="71" t="str">
        <f t="shared" si="17"/>
        <v>－</v>
      </c>
      <c r="V46" s="71" t="str">
        <f t="shared" si="18"/>
        <v>－</v>
      </c>
      <c r="W46" s="71" t="str">
        <f t="shared" si="8"/>
        <v>－</v>
      </c>
      <c r="X46" s="54" t="s">
        <v>48</v>
      </c>
      <c r="Y46" s="55" t="s">
        <v>48</v>
      </c>
      <c r="Z46" s="50">
        <v>0</v>
      </c>
      <c r="AA46" s="71" t="str">
        <f t="shared" si="19"/>
        <v>－</v>
      </c>
      <c r="AB46" s="71" t="str">
        <f t="shared" si="12"/>
        <v>－</v>
      </c>
      <c r="AC46" s="71" t="str">
        <f t="shared" si="11"/>
        <v>－</v>
      </c>
      <c r="AD46" s="118" t="s">
        <v>56</v>
      </c>
      <c r="AE46" s="122"/>
      <c r="AF46" s="119"/>
      <c r="AG46" s="72"/>
      <c r="AH46" s="125"/>
      <c r="AI46" s="5"/>
    </row>
    <row r="47" spans="1:35" s="7" customFormat="1" ht="21.75" customHeight="1">
      <c r="A47" s="128"/>
      <c r="B47" s="73"/>
      <c r="C47" s="118" t="s">
        <v>57</v>
      </c>
      <c r="D47" s="122"/>
      <c r="E47" s="119"/>
      <c r="F47" s="54" t="s">
        <v>3</v>
      </c>
      <c r="G47" s="55" t="s">
        <v>3</v>
      </c>
      <c r="H47" s="50">
        <v>0</v>
      </c>
      <c r="I47" s="71" t="str">
        <f t="shared" si="13"/>
        <v>－</v>
      </c>
      <c r="J47" s="71" t="str">
        <f t="shared" si="14"/>
        <v>－</v>
      </c>
      <c r="K47" s="71" t="str">
        <f t="shared" si="2"/>
        <v>－</v>
      </c>
      <c r="L47" s="54" t="s">
        <v>3</v>
      </c>
      <c r="M47" s="55" t="s">
        <v>3</v>
      </c>
      <c r="N47" s="50">
        <v>0</v>
      </c>
      <c r="O47" s="71" t="str">
        <f t="shared" si="15"/>
        <v>－</v>
      </c>
      <c r="P47" s="71" t="str">
        <f t="shared" si="16"/>
        <v>－</v>
      </c>
      <c r="Q47" s="71" t="str">
        <f t="shared" si="5"/>
        <v>－</v>
      </c>
      <c r="R47" s="54" t="s">
        <v>3</v>
      </c>
      <c r="S47" s="55" t="s">
        <v>3</v>
      </c>
      <c r="T47" s="50">
        <v>0</v>
      </c>
      <c r="U47" s="71" t="str">
        <f t="shared" si="17"/>
        <v>－</v>
      </c>
      <c r="V47" s="71" t="str">
        <f t="shared" si="18"/>
        <v>－</v>
      </c>
      <c r="W47" s="71" t="str">
        <f t="shared" si="8"/>
        <v>－</v>
      </c>
      <c r="X47" s="52">
        <v>362720</v>
      </c>
      <c r="Y47" s="50">
        <v>362720</v>
      </c>
      <c r="Z47" s="50">
        <v>0</v>
      </c>
      <c r="AA47" s="71">
        <f t="shared" si="19"/>
        <v>100</v>
      </c>
      <c r="AB47" s="71">
        <f t="shared" si="12"/>
        <v>100</v>
      </c>
      <c r="AC47" s="51">
        <f t="shared" si="11"/>
        <v>100</v>
      </c>
      <c r="AD47" s="118" t="s">
        <v>57</v>
      </c>
      <c r="AE47" s="122"/>
      <c r="AF47" s="119"/>
      <c r="AG47" s="74"/>
      <c r="AH47" s="125"/>
      <c r="AI47" s="5"/>
    </row>
    <row r="48" spans="1:256" s="7" customFormat="1" ht="21.75" customHeight="1">
      <c r="A48" s="129"/>
      <c r="B48" s="87"/>
      <c r="C48" s="120" t="s">
        <v>58</v>
      </c>
      <c r="D48" s="120"/>
      <c r="E48" s="58"/>
      <c r="F48" s="52">
        <f>F31+F34+F44+SUM(F36:F43)</f>
        <v>451030533</v>
      </c>
      <c r="G48" s="50">
        <f>G31+G34+G44+SUM(G36:G43)</f>
        <v>155836976</v>
      </c>
      <c r="H48" s="50">
        <f>H31+H34+H44+SUM(H36:H43)</f>
        <v>20000</v>
      </c>
      <c r="I48" s="71">
        <f>IF(F48&gt;0,ROUND((G48-H48)/(F48-H48)*100,1),"－")</f>
        <v>34.5</v>
      </c>
      <c r="J48" s="71">
        <f>IF(F48&gt;0,ROUNDDOWN((G48-H48)/(F48-H48)*100,1),"－")</f>
        <v>34.5</v>
      </c>
      <c r="K48" s="51">
        <f>IF(J48=99.9,99.9,I48)</f>
        <v>34.5</v>
      </c>
      <c r="L48" s="52">
        <f>L31+L34+L44+SUM(L36:L43)</f>
        <v>1793707630</v>
      </c>
      <c r="M48" s="50">
        <f>M31+M34+M44+SUM(M36:M43)</f>
        <v>487420743</v>
      </c>
      <c r="N48" s="50">
        <f>N31+N34+N44+SUM(N36:N43)</f>
        <v>54300</v>
      </c>
      <c r="O48" s="71">
        <f>IF(L48&gt;0,ROUND((M48-N48)/(L48-N48)*100,1),"－")</f>
        <v>27.2</v>
      </c>
      <c r="P48" s="71">
        <f>IF(L48&gt;0,ROUNDDOWN((M48-N48)/(L48-N48)*100,1),"－")</f>
        <v>27.1</v>
      </c>
      <c r="Q48" s="51">
        <f>IF(P48=99.9,99.9,O48)</f>
        <v>27.2</v>
      </c>
      <c r="R48" s="52">
        <f>R31+R34+R44+SUM(R36:R43)</f>
        <v>3320926459</v>
      </c>
      <c r="S48" s="50">
        <f>S31+S34+S44+SUM(S36:S43)</f>
        <v>977439995</v>
      </c>
      <c r="T48" s="50">
        <f>T31+T34+T44+SUM(T36:T43)</f>
        <v>177000</v>
      </c>
      <c r="U48" s="71">
        <f t="shared" si="17"/>
        <v>29.4</v>
      </c>
      <c r="V48" s="71">
        <f t="shared" si="18"/>
        <v>29.4</v>
      </c>
      <c r="W48" s="51">
        <f t="shared" si="8"/>
        <v>29.4</v>
      </c>
      <c r="X48" s="52">
        <f>X31+X34+X44+SUM(X36:X43)</f>
        <v>1997582362</v>
      </c>
      <c r="Y48" s="50">
        <f>Y31+Y34+Y44+SUM(Y36:Y43)</f>
        <v>827311618</v>
      </c>
      <c r="Z48" s="50">
        <f>Z31+Z34+Z44+SUM(Z36:Z43)</f>
        <v>1016533</v>
      </c>
      <c r="AA48" s="71">
        <f t="shared" si="19"/>
        <v>41.4</v>
      </c>
      <c r="AB48" s="71">
        <f t="shared" si="12"/>
        <v>41.3</v>
      </c>
      <c r="AC48" s="51">
        <f t="shared" si="11"/>
        <v>41.4</v>
      </c>
      <c r="AD48" s="75"/>
      <c r="AE48" s="120" t="s">
        <v>58</v>
      </c>
      <c r="AF48" s="120"/>
      <c r="AG48" s="91"/>
      <c r="AH48" s="12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35" s="7" customFormat="1" ht="21.75" customHeight="1" thickBot="1">
      <c r="A49" s="76"/>
      <c r="B49" s="123" t="s">
        <v>44</v>
      </c>
      <c r="C49" s="123"/>
      <c r="D49" s="123"/>
      <c r="E49" s="77"/>
      <c r="F49" s="80">
        <f>F26+F48</f>
        <v>12284201399</v>
      </c>
      <c r="G49" s="78">
        <f>G26+G48</f>
        <v>11857182017</v>
      </c>
      <c r="H49" s="78">
        <f>H26+H48</f>
        <v>2006901</v>
      </c>
      <c r="I49" s="100">
        <f>IF(F49&gt;0,ROUND((G49-H49)/(F49-H49)*100,1),"－")</f>
        <v>96.5</v>
      </c>
      <c r="J49" s="100">
        <f>IF(F49&gt;0,ROUNDDOWN((G49-H49)/(F49-H49)*100,1),"－")</f>
        <v>96.5</v>
      </c>
      <c r="K49" s="79">
        <f>IF(J49=99.9,99.9,I49)</f>
        <v>96.5</v>
      </c>
      <c r="L49" s="80">
        <f>L26+L48</f>
        <v>45628926938</v>
      </c>
      <c r="M49" s="78">
        <f>M26+M48</f>
        <v>43762201570</v>
      </c>
      <c r="N49" s="78">
        <f>N26+N48</f>
        <v>44119679</v>
      </c>
      <c r="O49" s="100">
        <f>IF(L49&gt;0,ROUND((M49-N49)/(L49-N49)*100,1),"－")</f>
        <v>95.9</v>
      </c>
      <c r="P49" s="100">
        <f>IF(L49&gt;0,ROUNDDOWN((M49-N49)/(L49-N49)*100,1),"－")</f>
        <v>95.9</v>
      </c>
      <c r="Q49" s="79">
        <f>IF(P49=99.9,99.9,O49)</f>
        <v>95.9</v>
      </c>
      <c r="R49" s="80">
        <f>R26+R48</f>
        <v>51862201290</v>
      </c>
      <c r="S49" s="78">
        <f>S26+S48</f>
        <v>48557560242</v>
      </c>
      <c r="T49" s="78">
        <f>T26+T48</f>
        <v>4068246</v>
      </c>
      <c r="U49" s="100">
        <f t="shared" si="17"/>
        <v>93.6</v>
      </c>
      <c r="V49" s="100">
        <f t="shared" si="18"/>
        <v>93.6</v>
      </c>
      <c r="W49" s="79">
        <f t="shared" si="8"/>
        <v>93.6</v>
      </c>
      <c r="X49" s="80">
        <f>X26+X48</f>
        <v>224696145055</v>
      </c>
      <c r="Y49" s="78">
        <f>Y26+Y48</f>
        <v>222745585316</v>
      </c>
      <c r="Z49" s="78">
        <f>Z26+Z48</f>
        <v>16297458</v>
      </c>
      <c r="AA49" s="100">
        <f t="shared" si="19"/>
        <v>99.1</v>
      </c>
      <c r="AB49" s="100">
        <f t="shared" si="12"/>
        <v>99.1</v>
      </c>
      <c r="AC49" s="79">
        <f t="shared" si="11"/>
        <v>99.1</v>
      </c>
      <c r="AD49" s="82"/>
      <c r="AE49" s="123" t="s">
        <v>44</v>
      </c>
      <c r="AF49" s="123"/>
      <c r="AG49" s="123"/>
      <c r="AH49" s="83"/>
      <c r="AI49" s="5"/>
    </row>
    <row r="50" spans="1:35" ht="15" customHeight="1">
      <c r="A50" s="3"/>
      <c r="B50" s="4" t="s">
        <v>45</v>
      </c>
      <c r="C50" s="4"/>
      <c r="D50" s="3" t="s">
        <v>46</v>
      </c>
      <c r="F50" s="3"/>
      <c r="G50" s="3"/>
      <c r="H50" s="3"/>
      <c r="I50" s="3"/>
      <c r="J50" s="3"/>
      <c r="K50" s="3"/>
      <c r="L50" s="3"/>
      <c r="M50" s="3"/>
      <c r="N50" s="3"/>
      <c r="O50" s="30"/>
      <c r="P50" s="30"/>
      <c r="Q50" s="30"/>
      <c r="R50" s="3"/>
      <c r="S50" s="3"/>
      <c r="T50" s="3"/>
      <c r="U50" s="8"/>
      <c r="V50" s="8"/>
      <c r="W50" s="8"/>
      <c r="X50" s="3"/>
      <c r="Y50" s="3"/>
      <c r="Z50" s="3"/>
      <c r="AA50" s="8"/>
      <c r="AB50" s="8"/>
      <c r="AC50" s="8"/>
      <c r="AF50" s="3"/>
      <c r="AG50" s="3"/>
      <c r="AH50" s="3"/>
      <c r="AI50" s="3"/>
    </row>
    <row r="51" spans="1:35" ht="15" customHeight="1">
      <c r="A51" s="3"/>
      <c r="B51" s="3">
        <v>2</v>
      </c>
      <c r="C51" s="3"/>
      <c r="D51" s="3" t="s">
        <v>47</v>
      </c>
      <c r="F51" s="3"/>
      <c r="G51" s="3"/>
      <c r="H51" s="3"/>
      <c r="I51" s="3"/>
      <c r="J51" s="3"/>
      <c r="K51" s="3"/>
      <c r="L51" s="3"/>
      <c r="M51" s="3"/>
      <c r="N51" s="3"/>
      <c r="O51" s="30"/>
      <c r="P51" s="30"/>
      <c r="Q51" s="30"/>
      <c r="R51" s="3"/>
      <c r="S51" s="3"/>
      <c r="T51" s="3"/>
      <c r="U51" s="8"/>
      <c r="V51" s="8"/>
      <c r="W51" s="8"/>
      <c r="X51" s="3"/>
      <c r="Y51" s="3"/>
      <c r="Z51" s="3"/>
      <c r="AA51" s="8"/>
      <c r="AB51" s="8"/>
      <c r="AC51" s="8"/>
      <c r="AF51" s="3"/>
      <c r="AG51" s="3"/>
      <c r="AH51" s="3"/>
      <c r="AI51" s="3"/>
    </row>
    <row r="52" spans="2:4" ht="15" customHeight="1">
      <c r="B52" s="1">
        <v>3</v>
      </c>
      <c r="D52" s="1" t="s">
        <v>72</v>
      </c>
    </row>
  </sheetData>
  <sheetProtection/>
  <mergeCells count="68">
    <mergeCell ref="AE43:AF43"/>
    <mergeCell ref="AD47:AF47"/>
    <mergeCell ref="AD25:AF25"/>
    <mergeCell ref="AE26:AF26"/>
    <mergeCell ref="AE48:AF48"/>
    <mergeCell ref="AE49:AG49"/>
    <mergeCell ref="AE44:AF44"/>
    <mergeCell ref="AD45:AF45"/>
    <mergeCell ref="AD46:AF46"/>
    <mergeCell ref="AG27:AG31"/>
    <mergeCell ref="AH27:AH48"/>
    <mergeCell ref="AD28:AE28"/>
    <mergeCell ref="AE35:AF35"/>
    <mergeCell ref="AE36:AF36"/>
    <mergeCell ref="AE37:AF37"/>
    <mergeCell ref="AE38:AF38"/>
    <mergeCell ref="AE39:AF39"/>
    <mergeCell ref="AE40:AF40"/>
    <mergeCell ref="AE41:AF41"/>
    <mergeCell ref="AE42:AF42"/>
    <mergeCell ref="AE21:AF21"/>
    <mergeCell ref="AE22:AF22"/>
    <mergeCell ref="AE23:AF23"/>
    <mergeCell ref="AE24:AF24"/>
    <mergeCell ref="AH5:AH26"/>
    <mergeCell ref="AD6:AE6"/>
    <mergeCell ref="AD7:AE7"/>
    <mergeCell ref="AD8:AE8"/>
    <mergeCell ref="AE15:AF15"/>
    <mergeCell ref="AE16:AF16"/>
    <mergeCell ref="AE17:AF17"/>
    <mergeCell ref="AE18:AF18"/>
    <mergeCell ref="AE19:AF19"/>
    <mergeCell ref="AE20:AF20"/>
    <mergeCell ref="C25:E25"/>
    <mergeCell ref="C26:D26"/>
    <mergeCell ref="C21:D21"/>
    <mergeCell ref="C22:D22"/>
    <mergeCell ref="C23:D23"/>
    <mergeCell ref="C24:D24"/>
    <mergeCell ref="A27:A48"/>
    <mergeCell ref="D28:E28"/>
    <mergeCell ref="C35:D35"/>
    <mergeCell ref="C36:D36"/>
    <mergeCell ref="C37:D37"/>
    <mergeCell ref="C38:D38"/>
    <mergeCell ref="C39:D39"/>
    <mergeCell ref="C40:D40"/>
    <mergeCell ref="C48:D48"/>
    <mergeCell ref="B27:B31"/>
    <mergeCell ref="A5:A26"/>
    <mergeCell ref="D6:E6"/>
    <mergeCell ref="D7:E7"/>
    <mergeCell ref="D8:E8"/>
    <mergeCell ref="C15:D15"/>
    <mergeCell ref="C16:D16"/>
    <mergeCell ref="C17:D17"/>
    <mergeCell ref="C18:D18"/>
    <mergeCell ref="C19:D19"/>
    <mergeCell ref="C20:D20"/>
    <mergeCell ref="B49:D49"/>
    <mergeCell ref="C41:D41"/>
    <mergeCell ref="C42:D42"/>
    <mergeCell ref="C43:D43"/>
    <mergeCell ref="C44:D44"/>
    <mergeCell ref="C45:E45"/>
    <mergeCell ref="C46:E46"/>
    <mergeCell ref="C47:E47"/>
  </mergeCells>
  <printOptions horizontalCentered="1"/>
  <pageMargins left="0.5511811023622047" right="0.5511811023622047" top="0.7874015748031497" bottom="0.7086614173228347" header="0.5118110236220472" footer="0.5118110236220472"/>
  <pageSetup fitToWidth="0" fitToHeight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2017-01-06T04:09:15Z</cp:lastPrinted>
  <dcterms:created xsi:type="dcterms:W3CDTF">2004-10-12T02:17:25Z</dcterms:created>
  <dcterms:modified xsi:type="dcterms:W3CDTF">2017-01-26T06:26:58Z</dcterms:modified>
  <cp:category/>
  <cp:version/>
  <cp:contentType/>
  <cp:contentStatus/>
</cp:coreProperties>
</file>