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firstSheet="1" activeTab="1"/>
  </bookViews>
  <sheets>
    <sheet name="ｸﾞﾗﾌﾃﾞｰﾀ1" sheetId="1" state="hidden" r:id="rId1"/>
    <sheet name="1表" sheetId="2" r:id="rId2"/>
    <sheet name="2表" sheetId="3" r:id="rId3"/>
    <sheet name="3表" sheetId="4" r:id="rId4"/>
    <sheet name="1図" sheetId="5" r:id="rId5"/>
    <sheet name="2図" sheetId="6" r:id="rId6"/>
    <sheet name="3図" sheetId="7" r:id="rId7"/>
  </sheets>
  <definedNames>
    <definedName name="_xlnm.Print_Area" localSheetId="4">'1図'!$A$1:$Q$29</definedName>
    <definedName name="_xlnm.Print_Area" localSheetId="1">'1表'!$A$1:$K$25</definedName>
    <definedName name="_xlnm.Print_Area" localSheetId="5">'2図'!$A$1:$M$30</definedName>
    <definedName name="_xlnm.Print_Area" localSheetId="2">'2表'!$A$1:$N$21</definedName>
    <definedName name="_xlnm.Print_Area" localSheetId="6">'3図'!$A$1:$I$28</definedName>
    <definedName name="_xlnm.Print_Area" localSheetId="3">'3表'!$A$1:$K$14</definedName>
  </definedNames>
  <calcPr fullCalcOnLoad="1"/>
</workbook>
</file>

<file path=xl/sharedStrings.xml><?xml version="1.0" encoding="utf-8"?>
<sst xmlns="http://schemas.openxmlformats.org/spreadsheetml/2006/main" count="422" uniqueCount="153">
  <si>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</si>
  <si>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</si>
  <si>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</si>
  <si>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</si>
  <si>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</si>
  <si>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</si>
  <si>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</si>
  <si>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</si>
  <si>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</si>
  <si>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</si>
  <si>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</si>
  <si>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</si>
  <si>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</si>
  <si>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</si>
  <si>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</si>
  <si>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</si>
  <si>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</si>
  <si>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</si>
  <si>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</si>
  <si>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</si>
  <si>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</si>
  <si>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</si>
  <si>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</si>
  <si>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特別に支払われた給与</t>
  </si>
  <si>
    <t>産業大分類</t>
  </si>
  <si>
    <t>支給額</t>
  </si>
  <si>
    <t>指　数</t>
  </si>
  <si>
    <t>（単位：％）</t>
  </si>
  <si>
    <t>さいたま市消費者</t>
  </si>
  <si>
    <t>指数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</si>
  <si>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</si>
  <si>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</si>
  <si>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</si>
  <si>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</si>
  <si>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</si>
  <si>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</si>
  <si>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</si>
  <si>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</si>
  <si>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</si>
  <si>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</si>
  <si>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</si>
  <si>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</si>
  <si>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</si>
  <si>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</si>
  <si>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</si>
  <si>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</si>
  <si>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</si>
  <si>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</si>
  <si>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</si>
  <si>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</si>
  <si>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</si>
  <si>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</si>
  <si>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</si>
  <si>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１８</t>
  </si>
  <si>
    <t>平成17年</t>
  </si>
  <si>
    <t>※１６表</t>
  </si>
  <si>
    <t>前年比</t>
  </si>
  <si>
    <t>所定内</t>
  </si>
  <si>
    <t>給与</t>
  </si>
  <si>
    <t>１９</t>
  </si>
  <si>
    <t>サービス業</t>
  </si>
  <si>
    <t>電気・ガス業</t>
  </si>
  <si>
    <t>２０</t>
  </si>
  <si>
    <t>※１０表</t>
  </si>
  <si>
    <t>※１２表</t>
  </si>
  <si>
    <t>※１４表</t>
  </si>
  <si>
    <t>前年比</t>
  </si>
  <si>
    <t>前  年  差</t>
  </si>
  <si>
    <t>（平成１７年平均＝１００）</t>
  </si>
  <si>
    <t xml:space="preserve"> （単位：円，％）</t>
  </si>
  <si>
    <t>現 金 給 与 総 額</t>
  </si>
  <si>
    <t>きまって支給する給与</t>
  </si>
  <si>
    <t>（定　期　給　与）</t>
  </si>
  <si>
    <t>（特　別　給　与）</t>
  </si>
  <si>
    <t>物 価 指 数</t>
  </si>
  <si>
    <t>名目賃金</t>
  </si>
  <si>
    <t>実質賃金</t>
  </si>
  <si>
    <t xml:space="preserve">  平成17年平均</t>
  </si>
  <si>
    <t>―</t>
  </si>
  <si>
    <t>19</t>
  </si>
  <si>
    <t>20</t>
  </si>
  <si>
    <t>パート</t>
  </si>
  <si>
    <t>２１</t>
  </si>
  <si>
    <t>21</t>
  </si>
  <si>
    <t>　平成１７年平均</t>
  </si>
  <si>
    <t>超過労働</t>
  </si>
  <si>
    <t>総額</t>
  </si>
  <si>
    <t>きまって支給する給与</t>
  </si>
  <si>
    <t>特別に支払われた給与</t>
  </si>
  <si>
    <t>現金給与総額</t>
  </si>
  <si>
    <t>製造業</t>
  </si>
  <si>
    <t>１７年</t>
  </si>
  <si>
    <t>１８年</t>
  </si>
  <si>
    <t>１９年</t>
  </si>
  <si>
    <t>２０年</t>
  </si>
  <si>
    <t>２１年</t>
  </si>
  <si>
    <t>平成</t>
  </si>
  <si>
    <t>調査産業計</t>
  </si>
  <si>
    <t>―</t>
  </si>
  <si>
    <t>第２表　賃金指数の動き</t>
  </si>
  <si>
    <t>実数</t>
  </si>
  <si>
    <t>構成比</t>
  </si>
  <si>
    <t>所定内給与</t>
  </si>
  <si>
    <t>超過労働給与</t>
  </si>
  <si>
    <t>現 金 給 与 総 額</t>
  </si>
  <si>
    <t>（定　期　給　与）</t>
  </si>
  <si>
    <t>（特　別　給　与）</t>
  </si>
  <si>
    <t>特別給与</t>
  </si>
  <si>
    <t>きまって支給する給与</t>
  </si>
  <si>
    <t>一般</t>
  </si>
  <si>
    <t>第３表　賃金構成比の推移（規模５人以上・調査産業計）</t>
  </si>
  <si>
    <t>第２図  産業別一人平均月間現金給与額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</si>
  <si>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</si>
  <si>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</si>
  <si>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</si>
  <si>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</si>
  <si>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</si>
  <si>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</si>
  <si>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</si>
  <si>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</si>
  <si>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</si>
  <si>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</si>
  <si>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</si>
  <si>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</si>
  <si>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</si>
  <si>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</si>
  <si>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</si>
  <si>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</si>
  <si>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</si>
  <si>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</si>
  <si>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</si>
  <si>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</si>
  <si>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</si>
  <si>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</si>
  <si>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</si>
  <si>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第１表　産業別１人平均月間現金給与額（平成２２年平均）</t>
  </si>
  <si>
    <t>－</t>
  </si>
  <si>
    <t>－</t>
  </si>
  <si>
    <t>２２年</t>
  </si>
  <si>
    <t>２２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</si>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</sst>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</numFmts>
  <fonts count="62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8.5"/>
      <name val="ＭＳ 明朝"/>
      <family val="1"/>
    </font>
    <font>
      <sz val="9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7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0" fillId="0" borderId="0" applyBorder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 horizontal="distributed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Alignment="1">
      <alignment wrapText="1"/>
    </xf>
    <xf numFmtId="176" fontId="8" fillId="0" borderId="14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Alignment="1">
      <alignment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/>
    </xf>
    <xf numFmtId="183" fontId="8" fillId="0" borderId="16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20" xfId="0" applyFont="1" applyBorder="1" applyAlignment="1">
      <alignment/>
    </xf>
    <xf numFmtId="0" fontId="10" fillId="0" borderId="16" xfId="0" applyFont="1" applyBorder="1" applyAlignment="1">
      <alignment/>
    </xf>
    <xf numFmtId="176" fontId="13" fillId="0" borderId="17" xfId="0" applyNumberFormat="1" applyFont="1" applyFill="1" applyBorder="1" applyAlignment="1">
      <alignment/>
    </xf>
    <xf numFmtId="0" fontId="10" fillId="0" borderId="12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8" fillId="0" borderId="12" xfId="0" applyFont="1" applyBorder="1" applyAlignment="1">
      <alignment horizontal="distributed" wrapText="1"/>
    </xf>
    <xf numFmtId="176" fontId="8" fillId="0" borderId="17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185" fontId="8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8" fillId="0" borderId="17" xfId="0" applyFont="1" applyBorder="1" applyAlignment="1">
      <alignment wrapText="1"/>
    </xf>
    <xf numFmtId="185" fontId="8" fillId="0" borderId="17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0" xfId="0" applyFont="1" applyBorder="1" applyAlignment="1">
      <alignment vertical="center"/>
    </xf>
    <xf numFmtId="3" fontId="5" fillId="0" borderId="12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83" fontId="8" fillId="33" borderId="14" xfId="0" applyNumberFormat="1" applyFont="1" applyFill="1" applyBorder="1" applyAlignment="1">
      <alignment/>
    </xf>
    <xf numFmtId="183" fontId="8" fillId="33" borderId="16" xfId="0" applyNumberFormat="1" applyFont="1" applyFill="1" applyBorder="1" applyAlignment="1">
      <alignment/>
    </xf>
    <xf numFmtId="183" fontId="8" fillId="33" borderId="12" xfId="0" applyNumberFormat="1" applyFont="1" applyFill="1" applyBorder="1" applyAlignment="1">
      <alignment/>
    </xf>
    <xf numFmtId="176" fontId="8" fillId="33" borderId="14" xfId="0" applyNumberFormat="1" applyFont="1" applyFill="1" applyBorder="1" applyAlignment="1">
      <alignment/>
    </xf>
    <xf numFmtId="176" fontId="8" fillId="33" borderId="16" xfId="0" applyNumberFormat="1" applyFont="1" applyFill="1" applyBorder="1" applyAlignment="1">
      <alignment/>
    </xf>
    <xf numFmtId="186" fontId="8" fillId="33" borderId="14" xfId="0" applyNumberFormat="1" applyFont="1" applyFill="1" applyBorder="1" applyAlignment="1">
      <alignment/>
    </xf>
    <xf numFmtId="186" fontId="8" fillId="33" borderId="16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85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182" fontId="8" fillId="0" borderId="16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76" fontId="5" fillId="0" borderId="23" xfId="0" applyNumberFormat="1" applyFont="1" applyBorder="1" applyAlignment="1">
      <alignment horizontal="right"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0" fontId="6" fillId="0" borderId="11" xfId="0" applyFon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8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3" xfId="0" applyFont="1" applyBorder="1" applyAlignment="1">
      <alignment horizontal="distributed" wrapText="1"/>
    </xf>
    <xf numFmtId="0" fontId="12" fillId="0" borderId="13" xfId="0" applyFont="1" applyBorder="1" applyAlignment="1">
      <alignment horizontal="distributed" wrapText="1"/>
    </xf>
    <xf numFmtId="0" fontId="6" fillId="0" borderId="20" xfId="0" applyFont="1" applyBorder="1" applyAlignment="1">
      <alignment horizontal="distributed" vertical="top" wrapText="1"/>
    </xf>
    <xf numFmtId="0" fontId="12" fillId="0" borderId="11" xfId="0" applyFont="1" applyBorder="1" applyAlignment="1">
      <alignment horizontal="distributed" vertical="top" wrapText="1"/>
    </xf>
    <xf numFmtId="177" fontId="5" fillId="0" borderId="18" xfId="0" applyNumberFormat="1" applyFont="1" applyBorder="1" applyAlignment="1">
      <alignment/>
    </xf>
    <xf numFmtId="177" fontId="5" fillId="0" borderId="15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/>
    </xf>
    <xf numFmtId="183" fontId="8" fillId="0" borderId="16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83" fontId="8" fillId="33" borderId="10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176" fontId="6" fillId="0" borderId="1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23" xfId="0" applyBorder="1" applyAlignment="1">
      <alignment/>
    </xf>
    <xf numFmtId="179" fontId="4" fillId="0" borderId="1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23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horizontal="right" vertical="center"/>
    </xf>
    <xf numFmtId="200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195" fontId="4" fillId="0" borderId="10" xfId="0" applyNumberFormat="1" applyFont="1" applyBorder="1" applyAlignment="1">
      <alignment vertical="center"/>
    </xf>
    <xf numFmtId="195" fontId="4" fillId="0" borderId="18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vertical="center"/>
    </xf>
    <xf numFmtId="195" fontId="4" fillId="0" borderId="15" xfId="0" applyNumberFormat="1" applyFont="1" applyBorder="1" applyAlignment="1">
      <alignment vertical="center"/>
    </xf>
    <xf numFmtId="195" fontId="4" fillId="0" borderId="23" xfId="0" applyNumberFormat="1" applyFont="1" applyBorder="1" applyAlignment="1">
      <alignment vertical="center"/>
    </xf>
    <xf numFmtId="195" fontId="4" fillId="0" borderId="11" xfId="0" applyNumberFormat="1" applyFont="1" applyBorder="1" applyAlignment="1">
      <alignment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" fontId="6" fillId="0" borderId="15" xfId="0" applyNumberFormat="1" applyFont="1" applyBorder="1" applyAlignment="1" quotePrefix="1">
      <alignment horizontal="center" vertical="center"/>
    </xf>
    <xf numFmtId="1" fontId="6" fillId="0" borderId="11" xfId="0" applyNumberFormat="1" applyFont="1" applyBorder="1" applyAlignment="1" quotePrefix="1">
      <alignment horizontal="center" vertical="center"/>
    </xf>
    <xf numFmtId="0" fontId="10" fillId="0" borderId="16" xfId="0" applyFont="1" applyFill="1" applyBorder="1" applyAlignment="1">
      <alignment/>
    </xf>
    <xf numFmtId="192" fontId="5" fillId="0" borderId="0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183" fontId="8" fillId="0" borderId="10" xfId="0" applyNumberFormat="1" applyFont="1" applyFill="1" applyBorder="1" applyAlignment="1">
      <alignment/>
    </xf>
    <xf numFmtId="182" fontId="8" fillId="0" borderId="0" xfId="0" applyNumberFormat="1" applyFont="1" applyAlignment="1">
      <alignment/>
    </xf>
    <xf numFmtId="0" fontId="4" fillId="0" borderId="19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95" fontId="4" fillId="0" borderId="25" xfId="0" applyNumberFormat="1" applyFont="1" applyBorder="1" applyAlignment="1">
      <alignment horizontal="center" shrinkToFit="1"/>
    </xf>
    <xf numFmtId="195" fontId="4" fillId="0" borderId="16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0" fontId="8" fillId="0" borderId="26" xfId="0" applyFont="1" applyBorder="1" applyAlignment="1">
      <alignment/>
    </xf>
    <xf numFmtId="185" fontId="0" fillId="0" borderId="27" xfId="0" applyNumberForma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0" fontId="8" fillId="0" borderId="29" xfId="0" applyFont="1" applyBorder="1" applyAlignment="1">
      <alignment/>
    </xf>
    <xf numFmtId="185" fontId="0" fillId="0" borderId="30" xfId="0" applyNumberFormat="1" applyBorder="1" applyAlignment="1">
      <alignment/>
    </xf>
    <xf numFmtId="176" fontId="8" fillId="0" borderId="30" xfId="0" applyNumberFormat="1" applyFont="1" applyBorder="1" applyAlignment="1">
      <alignment/>
    </xf>
    <xf numFmtId="176" fontId="8" fillId="0" borderId="31" xfId="0" applyNumberFormat="1" applyFont="1" applyBorder="1" applyAlignment="1">
      <alignment/>
    </xf>
    <xf numFmtId="0" fontId="8" fillId="0" borderId="32" xfId="0" applyFont="1" applyBorder="1" applyAlignment="1">
      <alignment/>
    </xf>
    <xf numFmtId="185" fontId="0" fillId="0" borderId="33" xfId="0" applyNumberFormat="1" applyBorder="1" applyAlignment="1">
      <alignment/>
    </xf>
    <xf numFmtId="176" fontId="8" fillId="0" borderId="33" xfId="0" applyNumberFormat="1" applyFont="1" applyBorder="1" applyAlignment="1">
      <alignment/>
    </xf>
    <xf numFmtId="176" fontId="8" fillId="0" borderId="34" xfId="0" applyNumberFormat="1" applyFont="1" applyBorder="1" applyAlignment="1">
      <alignment/>
    </xf>
    <xf numFmtId="0" fontId="10" fillId="0" borderId="35" xfId="0" applyFont="1" applyBorder="1" applyAlignment="1">
      <alignment wrapText="1"/>
    </xf>
    <xf numFmtId="185" fontId="8" fillId="33" borderId="36" xfId="0" applyNumberFormat="1" applyFont="1" applyFill="1" applyBorder="1" applyAlignment="1">
      <alignment/>
    </xf>
    <xf numFmtId="176" fontId="13" fillId="0" borderId="36" xfId="0" applyNumberFormat="1" applyFont="1" applyFill="1" applyBorder="1" applyAlignment="1">
      <alignment/>
    </xf>
    <xf numFmtId="185" fontId="8" fillId="34" borderId="36" xfId="0" applyNumberFormat="1" applyFont="1" applyFill="1" applyBorder="1" applyAlignment="1">
      <alignment/>
    </xf>
    <xf numFmtId="184" fontId="8" fillId="0" borderId="36" xfId="0" applyNumberFormat="1" applyFont="1" applyBorder="1" applyAlignment="1">
      <alignment/>
    </xf>
    <xf numFmtId="184" fontId="8" fillId="0" borderId="37" xfId="0" applyNumberFormat="1" applyFont="1" applyBorder="1" applyAlignment="1">
      <alignment/>
    </xf>
    <xf numFmtId="0" fontId="10" fillId="0" borderId="38" xfId="0" applyFont="1" applyBorder="1" applyAlignment="1">
      <alignment wrapText="1"/>
    </xf>
    <xf numFmtId="185" fontId="8" fillId="34" borderId="39" xfId="0" applyNumberFormat="1" applyFont="1" applyFill="1" applyBorder="1" applyAlignment="1">
      <alignment/>
    </xf>
    <xf numFmtId="176" fontId="13" fillId="0" borderId="39" xfId="0" applyNumberFormat="1" applyFont="1" applyFill="1" applyBorder="1" applyAlignment="1">
      <alignment/>
    </xf>
    <xf numFmtId="184" fontId="8" fillId="0" borderId="39" xfId="0" applyNumberFormat="1" applyFont="1" applyBorder="1" applyAlignment="1">
      <alignment/>
    </xf>
    <xf numFmtId="184" fontId="8" fillId="0" borderId="40" xfId="0" applyNumberFormat="1" applyFont="1" applyBorder="1" applyAlignment="1">
      <alignment/>
    </xf>
    <xf numFmtId="185" fontId="8" fillId="33" borderId="39" xfId="0" applyNumberFormat="1" applyFont="1" applyFill="1" applyBorder="1" applyAlignment="1">
      <alignment/>
    </xf>
    <xf numFmtId="0" fontId="10" fillId="0" borderId="41" xfId="0" applyFont="1" applyBorder="1" applyAlignment="1">
      <alignment wrapText="1"/>
    </xf>
    <xf numFmtId="185" fontId="8" fillId="33" borderId="42" xfId="0" applyNumberFormat="1" applyFont="1" applyFill="1" applyBorder="1" applyAlignment="1">
      <alignment/>
    </xf>
    <xf numFmtId="176" fontId="13" fillId="0" borderId="42" xfId="0" applyNumberFormat="1" applyFont="1" applyFill="1" applyBorder="1" applyAlignment="1">
      <alignment/>
    </xf>
    <xf numFmtId="185" fontId="8" fillId="34" borderId="42" xfId="0" applyNumberFormat="1" applyFont="1" applyFill="1" applyBorder="1" applyAlignment="1">
      <alignment/>
    </xf>
    <xf numFmtId="184" fontId="8" fillId="0" borderId="42" xfId="0" applyNumberFormat="1" applyFont="1" applyBorder="1" applyAlignment="1">
      <alignment/>
    </xf>
    <xf numFmtId="184" fontId="8" fillId="0" borderId="43" xfId="0" applyNumberFormat="1" applyFont="1" applyBorder="1" applyAlignment="1">
      <alignment/>
    </xf>
    <xf numFmtId="185" fontId="8" fillId="33" borderId="27" xfId="0" applyNumberFormat="1" applyFont="1" applyFill="1" applyBorder="1" applyAlignment="1">
      <alignment/>
    </xf>
    <xf numFmtId="176" fontId="13" fillId="0" borderId="27" xfId="0" applyNumberFormat="1" applyFont="1" applyFill="1" applyBorder="1" applyAlignment="1">
      <alignment/>
    </xf>
    <xf numFmtId="185" fontId="8" fillId="34" borderId="27" xfId="0" applyNumberFormat="1" applyFont="1" applyFill="1" applyBorder="1" applyAlignment="1">
      <alignment/>
    </xf>
    <xf numFmtId="196" fontId="8" fillId="0" borderId="27" xfId="0" applyNumberFormat="1" applyFont="1" applyBorder="1" applyAlignment="1">
      <alignment/>
    </xf>
    <xf numFmtId="196" fontId="8" fillId="35" borderId="28" xfId="0" applyNumberFormat="1" applyFont="1" applyFill="1" applyBorder="1" applyAlignment="1">
      <alignment/>
    </xf>
    <xf numFmtId="185" fontId="8" fillId="34" borderId="30" xfId="0" applyNumberFormat="1" applyFont="1" applyFill="1" applyBorder="1" applyAlignment="1">
      <alignment/>
    </xf>
    <xf numFmtId="176" fontId="13" fillId="0" borderId="30" xfId="0" applyNumberFormat="1" applyFont="1" applyFill="1" applyBorder="1" applyAlignment="1">
      <alignment/>
    </xf>
    <xf numFmtId="196" fontId="8" fillId="0" borderId="30" xfId="0" applyNumberFormat="1" applyFont="1" applyBorder="1" applyAlignment="1">
      <alignment/>
    </xf>
    <xf numFmtId="196" fontId="8" fillId="35" borderId="31" xfId="0" applyNumberFormat="1" applyFont="1" applyFill="1" applyBorder="1" applyAlignment="1">
      <alignment/>
    </xf>
    <xf numFmtId="185" fontId="8" fillId="33" borderId="30" xfId="0" applyNumberFormat="1" applyFont="1" applyFill="1" applyBorder="1" applyAlignment="1">
      <alignment/>
    </xf>
    <xf numFmtId="185" fontId="8" fillId="33" borderId="33" xfId="0" applyNumberFormat="1" applyFont="1" applyFill="1" applyBorder="1" applyAlignment="1">
      <alignment/>
    </xf>
    <xf numFmtId="176" fontId="13" fillId="0" borderId="33" xfId="0" applyNumberFormat="1" applyFont="1" applyFill="1" applyBorder="1" applyAlignment="1">
      <alignment/>
    </xf>
    <xf numFmtId="185" fontId="8" fillId="34" borderId="33" xfId="0" applyNumberFormat="1" applyFont="1" applyFill="1" applyBorder="1" applyAlignment="1">
      <alignment/>
    </xf>
    <xf numFmtId="196" fontId="8" fillId="0" borderId="33" xfId="0" applyNumberFormat="1" applyFont="1" applyBorder="1" applyAlignment="1">
      <alignment/>
    </xf>
    <xf numFmtId="196" fontId="8" fillId="35" borderId="34" xfId="0" applyNumberFormat="1" applyFont="1" applyFill="1" applyBorder="1" applyAlignment="1">
      <alignment/>
    </xf>
    <xf numFmtId="0" fontId="8" fillId="0" borderId="16" xfId="0" applyFont="1" applyBorder="1" applyAlignment="1">
      <alignment horizontal="distributed"/>
    </xf>
    <xf numFmtId="0" fontId="8" fillId="0" borderId="16" xfId="0" applyFont="1" applyBorder="1" applyAlignment="1">
      <alignment horizontal="distributed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15" xfId="0" applyNumberFormat="1" applyFont="1" applyFill="1" applyBorder="1" applyAlignment="1">
      <alignment horizontal="distributed" vertical="center"/>
    </xf>
    <xf numFmtId="176" fontId="11" fillId="0" borderId="0" xfId="0" applyNumberFormat="1" applyFont="1" applyFill="1" applyAlignment="1">
      <alignment horizontal="center"/>
    </xf>
    <xf numFmtId="176" fontId="6" fillId="0" borderId="23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4" xfId="64"/>
    <cellStyle name="標準 3" xfId="65"/>
    <cellStyle name="標準 3 2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747395"/>
        <c:axId val="40182236"/>
      </c:barChart>
      <c:catAx>
        <c:axId val="41747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82236"/>
        <c:crosses val="autoZero"/>
        <c:auto val="0"/>
        <c:lblOffset val="100"/>
        <c:tickLblSkip val="1"/>
        <c:noMultiLvlLbl val="0"/>
      </c:catAx>
      <c:valAx>
        <c:axId val="401822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4739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095805"/>
        <c:axId val="33535654"/>
      </c:barChart>
      <c:catAx>
        <c:axId val="26095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35654"/>
        <c:crosses val="autoZero"/>
        <c:auto val="0"/>
        <c:lblOffset val="100"/>
        <c:tickLblSkip val="1"/>
        <c:noMultiLvlLbl val="0"/>
      </c:catAx>
      <c:valAx>
        <c:axId val="335356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9580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'1図'!$C$27:$H$27</c:f>
              <c:numCache/>
            </c:numRef>
          </c:val>
          <c:smooth val="0"/>
        </c:ser>
        <c:ser>
          <c:idx val="1"/>
          <c:order val="1"/>
          <c:tx>
            <c:strRef>
              <c:f>'1図'!$B$28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'1図'!$C$25:$H$25</c:f>
              <c:strCache/>
            </c:strRef>
          </c:cat>
          <c:val>
            <c:numRef>
              <c:f>'1図'!$C$28:$H$28</c:f>
              <c:numCache/>
            </c:numRef>
          </c:val>
          <c:smooth val="0"/>
        </c:ser>
        <c:marker val="1"/>
        <c:axId val="33385431"/>
        <c:axId val="32033424"/>
      </c:lineChart>
      <c:catAx>
        <c:axId val="33385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033424"/>
        <c:crosses val="autoZero"/>
        <c:auto val="0"/>
        <c:lblOffset val="100"/>
        <c:tickLblSkip val="1"/>
        <c:noMultiLvlLbl val="0"/>
      </c:catAx>
      <c:valAx>
        <c:axId val="32033424"/>
        <c:scaling>
          <c:orientation val="minMax"/>
          <c:min val="97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8543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'1図'!$J$27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'1図'!$K$27:$P$27</c:f>
              <c:numCache/>
            </c:numRef>
          </c:val>
          <c:smooth val="0"/>
        </c:ser>
        <c:ser>
          <c:idx val="1"/>
          <c:order val="1"/>
          <c:tx>
            <c:strRef>
              <c:f>'1図'!$J$28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'1図'!$K$26:$P$26</c:f>
              <c:strCache/>
            </c:strRef>
          </c:cat>
          <c:val>
            <c:numRef>
              <c:f>'1図'!$K$28:$P$28</c:f>
              <c:numCache/>
            </c:numRef>
          </c:val>
          <c:smooth val="0"/>
        </c:ser>
        <c:marker val="1"/>
        <c:axId val="19865361"/>
        <c:axId val="44570522"/>
      </c:lineChart>
      <c:catAx>
        <c:axId val="19865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570522"/>
        <c:crosses val="autoZero"/>
        <c:auto val="0"/>
        <c:lblOffset val="100"/>
        <c:tickLblSkip val="1"/>
        <c:noMultiLvlLbl val="0"/>
      </c:catAx>
      <c:valAx>
        <c:axId val="44570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6536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第２図　産業別１人平均月間現金給与額（平成２２年平均）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-0.064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3325"/>
          <c:w val="0.865"/>
          <c:h val="0.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ｸﾞﾗﾌﾃﾞｰﾀ1!$A$3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ｸﾞﾗﾌﾃﾞｰﾀ1!$B$2:$R$2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ｸﾞﾗﾌﾃﾞｰﾀ1!$B$3:$R$3</c:f>
              <c:numCache>
                <c:ptCount val="17"/>
                <c:pt idx="0">
                  <c:v>24.3694</c:v>
                </c:pt>
                <c:pt idx="1">
                  <c:v>33.1664</c:v>
                </c:pt>
                <c:pt idx="2">
                  <c:v>32.8835</c:v>
                </c:pt>
                <c:pt idx="3">
                  <c:v>28.4702</c:v>
                </c:pt>
                <c:pt idx="4">
                  <c:v>45.9908</c:v>
                </c:pt>
                <c:pt idx="5">
                  <c:v>32.1245</c:v>
                </c:pt>
                <c:pt idx="6">
                  <c:v>25.3487</c:v>
                </c:pt>
                <c:pt idx="7">
                  <c:v>20.8935</c:v>
                </c:pt>
                <c:pt idx="8">
                  <c:v>31.4997</c:v>
                </c:pt>
                <c:pt idx="9">
                  <c:v>30.8389</c:v>
                </c:pt>
                <c:pt idx="10">
                  <c:v>36.0221</c:v>
                </c:pt>
                <c:pt idx="11">
                  <c:v>8.9408</c:v>
                </c:pt>
                <c:pt idx="12">
                  <c:v>17.6121</c:v>
                </c:pt>
                <c:pt idx="13">
                  <c:v>29.5668</c:v>
                </c:pt>
                <c:pt idx="14">
                  <c:v>23.3439</c:v>
                </c:pt>
                <c:pt idx="15">
                  <c:v>28.8569</c:v>
                </c:pt>
                <c:pt idx="16">
                  <c:v>23.2248</c:v>
                </c:pt>
              </c:numCache>
            </c:numRef>
          </c:val>
        </c:ser>
        <c:ser>
          <c:idx val="1"/>
          <c:order val="1"/>
          <c:tx>
            <c:strRef>
              <c:f>ｸﾞﾗﾌﾃﾞｰﾀ1!$A$4</c:f>
              <c:strCache>
                <c:ptCount val="1"/>
                <c:pt idx="0">
                  <c:v>特別に支払われた給与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ｸﾞﾗﾌﾃﾞｰﾀ1!$B$2:$R$2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ｸﾞﾗﾌﾃﾞｰﾀ1!$B$4:$R$4</c:f>
              <c:numCache>
                <c:ptCount val="17"/>
                <c:pt idx="0">
                  <c:v>4.177400000000002</c:v>
                </c:pt>
                <c:pt idx="1">
                  <c:v>9.761899999999997</c:v>
                </c:pt>
                <c:pt idx="2">
                  <c:v>2.689399999999999</c:v>
                </c:pt>
                <c:pt idx="3">
                  <c:v>5.1429000000000045</c:v>
                </c:pt>
                <c:pt idx="4">
                  <c:v>8.095999999999997</c:v>
                </c:pt>
                <c:pt idx="5">
                  <c:v>9.762599999999999</c:v>
                </c:pt>
                <c:pt idx="6">
                  <c:v>2.1683999999999983</c:v>
                </c:pt>
                <c:pt idx="7">
                  <c:v>3.3872</c:v>
                </c:pt>
                <c:pt idx="8">
                  <c:v>7.243500000000001</c:v>
                </c:pt>
                <c:pt idx="9">
                  <c:v>5.762800000000002</c:v>
                </c:pt>
                <c:pt idx="10">
                  <c:v>8.882399999999997</c:v>
                </c:pt>
                <c:pt idx="11">
                  <c:v>0.32290000000000063</c:v>
                </c:pt>
                <c:pt idx="12">
                  <c:v>1.3191999999999986</c:v>
                </c:pt>
                <c:pt idx="13">
                  <c:v>8.926899999999996</c:v>
                </c:pt>
                <c:pt idx="14">
                  <c:v>4.450599999999998</c:v>
                </c:pt>
                <c:pt idx="15">
                  <c:v>9.744899999999998</c:v>
                </c:pt>
                <c:pt idx="16">
                  <c:v>2.6247000000000007</c:v>
                </c:pt>
              </c:numCache>
            </c:numRef>
          </c:val>
        </c:ser>
        <c:overlap val="100"/>
        <c:axId val="65590379"/>
        <c:axId val="53442500"/>
      </c:barChart>
      <c:catAx>
        <c:axId val="655903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442500"/>
        <c:crosses val="autoZero"/>
        <c:auto val="1"/>
        <c:lblOffset val="100"/>
        <c:tickLblSkip val="1"/>
        <c:noMultiLvlLbl val="0"/>
      </c:catAx>
      <c:valAx>
        <c:axId val="534425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（万円）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5903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175"/>
          <c:y val="0.07"/>
          <c:w val="0.254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第３図　賃金構成比の推移（規模５人以上・調査産業計）</a:t>
            </a:r>
          </a:p>
        </c:rich>
      </c:tx>
      <c:layout>
        <c:manualLayout>
          <c:xMode val="factor"/>
          <c:yMode val="factor"/>
          <c:x val="-0.013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2685"/>
          <c:w val="0.92675"/>
          <c:h val="0.72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'3図'!$B$27</c:f>
              <c:strCache>
                <c:ptCount val="1"/>
                <c:pt idx="0">
                  <c:v>所定内給与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'3図'!$C$27:$H$27</c:f>
              <c:numCache/>
            </c:numRef>
          </c:val>
        </c:ser>
        <c:ser>
          <c:idx val="1"/>
          <c:order val="1"/>
          <c:tx>
            <c:strRef>
              <c:f>'3図'!$B$26</c:f>
              <c:strCache>
                <c:ptCount val="1"/>
                <c:pt idx="0">
                  <c:v>超過労働給与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'3図'!$C$26:$H$26</c:f>
              <c:numCache/>
            </c:numRef>
          </c:val>
        </c:ser>
        <c:ser>
          <c:idx val="2"/>
          <c:order val="2"/>
          <c:tx>
            <c:strRef>
              <c:f>'3図'!$B$25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'3図'!$C$24:$H$24</c:f>
              <c:strCache/>
            </c:strRef>
          </c:cat>
          <c:val>
            <c:numRef>
              <c:f>'3図'!$C$25:$H$25</c:f>
              <c:numCache/>
            </c:numRef>
          </c:val>
        </c:ser>
        <c:overlap val="100"/>
        <c:axId val="11220453"/>
        <c:axId val="33875214"/>
      </c:barChart>
      <c:catAx>
        <c:axId val="11220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875214"/>
        <c:crosses val="autoZero"/>
        <c:auto val="1"/>
        <c:lblOffset val="100"/>
        <c:tickLblSkip val="1"/>
        <c:noMultiLvlLbl val="0"/>
      </c:catAx>
      <c:valAx>
        <c:axId val="33875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1122045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122"/>
          <c:w val="0.219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0.01325</cdr:y>
    </cdr:from>
    <cdr:to>
      <cdr:x>0.95225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7625"/>
          <a:ext cx="40671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第１図－１　賃金指数の推移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0.952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0290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第１図－２　賃金指数前年比の推移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0.08025</cdr:y>
    </cdr:from>
    <cdr:to>
      <cdr:x>0.673</cdr:x>
      <cdr:y>0.12875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257675" y="400050"/>
          <a:ext cx="904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総額</a:t>
          </a:r>
        </a:p>
      </cdr:txBody>
    </cdr:sp>
  </cdr:relSizeAnchor>
  <cdr:relSizeAnchor xmlns:cdr="http://schemas.openxmlformats.org/drawingml/2006/chartDrawing">
    <cdr:from>
      <cdr:x>0.68875</cdr:x>
      <cdr:y>0.07925</cdr:y>
    </cdr:from>
    <cdr:to>
      <cdr:x>0.6945</cdr:x>
      <cdr:y>0.13625</cdr:y>
    </cdr:to>
    <cdr:sp>
      <cdr:nvSpPr>
        <cdr:cNvPr id="2" name="左中かっこ 3"/>
        <cdr:cNvSpPr>
          <a:spLocks/>
        </cdr:cNvSpPr>
      </cdr:nvSpPr>
      <cdr:spPr>
        <a:xfrm>
          <a:off x="5276850" y="390525"/>
          <a:ext cx="47625" cy="285750"/>
        </a:xfrm>
        <a:prstGeom prst="leftBrace">
          <a:avLst>
            <a:gd name="adj" fmla="val -486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14</xdr:col>
      <xdr:colOff>257175</xdr:colOff>
      <xdr:row>31</xdr:row>
      <xdr:rowOff>66675</xdr:rowOff>
    </xdr:to>
    <xdr:graphicFrame>
      <xdr:nvGraphicFramePr>
        <xdr:cNvPr id="1" name="グラフ 2"/>
        <xdr:cNvGraphicFramePr/>
      </xdr:nvGraphicFramePr>
      <xdr:xfrm>
        <a:off x="47625" y="85725"/>
        <a:ext cx="76676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-0.0155</cdr:y>
    </cdr:from>
    <cdr:to>
      <cdr:x>-0.005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0.52975</cdr:x>
      <cdr:y>0.16275</cdr:y>
    </cdr:from>
    <cdr:to>
      <cdr:x>0.70175</cdr:x>
      <cdr:y>0.2245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81350" y="571500"/>
          <a:ext cx="1038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現金給与総額</a:t>
          </a:r>
        </a:p>
      </cdr:txBody>
    </cdr:sp>
  </cdr:relSizeAnchor>
  <cdr:relSizeAnchor xmlns:cdr="http://schemas.openxmlformats.org/drawingml/2006/chartDrawing">
    <cdr:from>
      <cdr:x>0.719</cdr:x>
      <cdr:y>0.137</cdr:y>
    </cdr:from>
    <cdr:to>
      <cdr:x>0.72725</cdr:x>
      <cdr:y>0.26025</cdr:y>
    </cdr:to>
    <cdr:sp>
      <cdr:nvSpPr>
        <cdr:cNvPr id="3" name="左中かっこ 3"/>
        <cdr:cNvSpPr>
          <a:spLocks/>
        </cdr:cNvSpPr>
      </cdr:nvSpPr>
      <cdr:spPr>
        <a:xfrm>
          <a:off x="4324350" y="485775"/>
          <a:ext cx="47625" cy="438150"/>
        </a:xfrm>
        <a:prstGeom prst="leftBrace">
          <a:avLst>
            <a:gd name="adj" fmla="val -49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9</xdr:col>
      <xdr:colOff>104775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019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zoomScalePageLayoutView="0" workbookViewId="0" topLeftCell="A97">
      <selection activeCell="N71" sqref="N71"/>
    </sheetView>
  </sheetViews>
  <sheetFormatPr defaultColWidth="10.00390625" defaultRowHeight="12.75"/>
  <cols>
    <col min="1" max="17" width="10.75390625" style="13" customWidth="1"/>
    <col min="18" max="26" width="11.125" style="13" customWidth="1"/>
    <col min="27" max="16384" width="10.00390625" style="13" customWidth="1"/>
  </cols>
  <sheetData>
    <row r="1" spans="1:30" ht="12">
      <c r="A1" s="13" t="s">
        <v>111</v>
      </c>
      <c r="O1" s="13" t="s">
        <v>2</v>
      </c>
      <c r="Q1" s="13" t="s">
        <v>63</v>
      </c>
      <c r="R1"/>
      <c r="T1"/>
      <c r="U1"/>
      <c r="V1"/>
      <c r="W1"/>
      <c r="X1"/>
      <c r="Y1"/>
      <c r="Z1"/>
      <c r="AA1"/>
      <c r="AB1"/>
      <c r="AC1"/>
      <c r="AD1"/>
    </row>
    <row r="2" spans="1:30" s="22" customFormat="1" ht="30" customHeight="1">
      <c r="A2" s="77"/>
      <c r="B2" s="41" t="s">
        <v>47</v>
      </c>
      <c r="C2" s="41" t="s">
        <v>140</v>
      </c>
      <c r="D2" s="41" t="s">
        <v>3</v>
      </c>
      <c r="E2" s="41" t="s">
        <v>4</v>
      </c>
      <c r="F2" s="41" t="s">
        <v>30</v>
      </c>
      <c r="G2" s="41" t="s">
        <v>41</v>
      </c>
      <c r="H2" s="41" t="s">
        <v>141</v>
      </c>
      <c r="I2" s="41" t="s">
        <v>148</v>
      </c>
      <c r="J2" s="41" t="s">
        <v>149</v>
      </c>
      <c r="K2" s="41" t="s">
        <v>150</v>
      </c>
      <c r="L2" s="41" t="s">
        <v>142</v>
      </c>
      <c r="M2" s="41" t="s">
        <v>143</v>
      </c>
      <c r="N2" s="41" t="s">
        <v>144</v>
      </c>
      <c r="O2" s="41" t="s">
        <v>38</v>
      </c>
      <c r="P2" s="41" t="s">
        <v>37</v>
      </c>
      <c r="Q2" s="191" t="s">
        <v>39</v>
      </c>
      <c r="R2" s="191" t="s">
        <v>145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20" t="s">
        <v>87</v>
      </c>
      <c r="B3" s="68">
        <v>24.3694</v>
      </c>
      <c r="C3" s="68">
        <v>33.1664</v>
      </c>
      <c r="D3" s="68">
        <v>32.8835</v>
      </c>
      <c r="E3" s="68">
        <v>28.4702</v>
      </c>
      <c r="F3" s="68">
        <v>45.9908</v>
      </c>
      <c r="G3" s="68">
        <v>32.1245</v>
      </c>
      <c r="H3" s="68">
        <v>25.3487</v>
      </c>
      <c r="I3" s="68">
        <v>20.8935</v>
      </c>
      <c r="J3" s="68">
        <v>31.4997</v>
      </c>
      <c r="K3" s="68">
        <v>30.8389</v>
      </c>
      <c r="L3" s="68">
        <v>36.0221</v>
      </c>
      <c r="M3" s="68">
        <v>8.9408</v>
      </c>
      <c r="N3" s="68">
        <v>17.6121</v>
      </c>
      <c r="O3" s="68">
        <v>29.5668</v>
      </c>
      <c r="P3" s="68">
        <v>23.3439</v>
      </c>
      <c r="Q3" s="68">
        <v>28.8569</v>
      </c>
      <c r="R3" s="68">
        <v>23.2248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20" t="s">
        <v>88</v>
      </c>
      <c r="B4" s="120">
        <f>B5-B3</f>
        <v>4.177400000000002</v>
      </c>
      <c r="C4" s="120">
        <f aca="true" t="shared" si="0" ref="C4:R4">C5-C3</f>
        <v>9.761899999999997</v>
      </c>
      <c r="D4" s="120">
        <f t="shared" si="0"/>
        <v>2.689399999999999</v>
      </c>
      <c r="E4" s="120">
        <f t="shared" si="0"/>
        <v>5.1429000000000045</v>
      </c>
      <c r="F4" s="120">
        <f t="shared" si="0"/>
        <v>8.095999999999997</v>
      </c>
      <c r="G4" s="120">
        <f t="shared" si="0"/>
        <v>9.762599999999999</v>
      </c>
      <c r="H4" s="120">
        <f t="shared" si="0"/>
        <v>2.1683999999999983</v>
      </c>
      <c r="I4" s="120">
        <f t="shared" si="0"/>
        <v>3.3872</v>
      </c>
      <c r="J4" s="120">
        <f t="shared" si="0"/>
        <v>7.243500000000001</v>
      </c>
      <c r="K4" s="120">
        <f t="shared" si="0"/>
        <v>5.762800000000002</v>
      </c>
      <c r="L4" s="120">
        <f t="shared" si="0"/>
        <v>8.882399999999997</v>
      </c>
      <c r="M4" s="120">
        <f t="shared" si="0"/>
        <v>0.32290000000000063</v>
      </c>
      <c r="N4" s="120">
        <f t="shared" si="0"/>
        <v>1.3191999999999986</v>
      </c>
      <c r="O4" s="120">
        <f t="shared" si="0"/>
        <v>8.926899999999996</v>
      </c>
      <c r="P4" s="120">
        <f t="shared" si="0"/>
        <v>4.450599999999998</v>
      </c>
      <c r="Q4" s="120">
        <f t="shared" si="0"/>
        <v>9.744899999999998</v>
      </c>
      <c r="R4" s="120">
        <f t="shared" si="0"/>
        <v>2.6247000000000007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121" t="s">
        <v>86</v>
      </c>
      <c r="B5" s="122">
        <v>28.5468</v>
      </c>
      <c r="C5" s="122">
        <v>42.9283</v>
      </c>
      <c r="D5" s="122">
        <v>35.5729</v>
      </c>
      <c r="E5" s="122">
        <v>33.6131</v>
      </c>
      <c r="F5" s="122">
        <v>54.0868</v>
      </c>
      <c r="G5" s="122">
        <v>41.8871</v>
      </c>
      <c r="H5" s="122">
        <v>27.5171</v>
      </c>
      <c r="I5" s="122">
        <v>24.2807</v>
      </c>
      <c r="J5" s="122">
        <v>38.7432</v>
      </c>
      <c r="K5" s="122">
        <v>36.6017</v>
      </c>
      <c r="L5" s="122">
        <v>44.9045</v>
      </c>
      <c r="M5" s="122">
        <v>9.2637</v>
      </c>
      <c r="N5" s="122">
        <v>18.9313</v>
      </c>
      <c r="O5" s="122">
        <v>38.4937</v>
      </c>
      <c r="P5" s="122">
        <v>27.7945</v>
      </c>
      <c r="Q5" s="122">
        <v>38.6018</v>
      </c>
      <c r="R5" s="122">
        <v>25.8495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13" t="s">
        <v>112</v>
      </c>
      <c r="N7" s="13" t="s">
        <v>2</v>
      </c>
      <c r="Q7" s="13" t="s">
        <v>64</v>
      </c>
    </row>
    <row r="8" spans="1:18" s="22" customFormat="1" ht="30" customHeight="1">
      <c r="A8" s="14"/>
      <c r="B8" s="46" t="s">
        <v>0</v>
      </c>
      <c r="C8" s="43" t="s">
        <v>140</v>
      </c>
      <c r="D8" s="43" t="s">
        <v>3</v>
      </c>
      <c r="E8" s="43" t="s">
        <v>4</v>
      </c>
      <c r="F8" s="46" t="s">
        <v>127</v>
      </c>
      <c r="G8" s="44" t="s">
        <v>41</v>
      </c>
      <c r="H8" s="43" t="s">
        <v>141</v>
      </c>
      <c r="I8" s="43" t="s">
        <v>148</v>
      </c>
      <c r="J8" s="43" t="s">
        <v>149</v>
      </c>
      <c r="K8" s="43" t="s">
        <v>150</v>
      </c>
      <c r="L8" s="43" t="s">
        <v>142</v>
      </c>
      <c r="M8" s="43" t="s">
        <v>143</v>
      </c>
      <c r="N8" s="43" t="s">
        <v>144</v>
      </c>
      <c r="O8" s="43" t="s">
        <v>38</v>
      </c>
      <c r="P8" s="45" t="s">
        <v>37</v>
      </c>
      <c r="Q8" s="191" t="s">
        <v>39</v>
      </c>
      <c r="R8" s="191" t="s">
        <v>145</v>
      </c>
    </row>
    <row r="9" spans="1:18" ht="19.5" customHeight="1">
      <c r="A9" s="16" t="s">
        <v>5</v>
      </c>
      <c r="B9" s="69">
        <v>37.2529</v>
      </c>
      <c r="C9" s="67">
        <v>44.3397</v>
      </c>
      <c r="D9" s="69">
        <v>37.543</v>
      </c>
      <c r="E9" s="69">
        <v>40.8471</v>
      </c>
      <c r="F9" s="69">
        <v>55.5535</v>
      </c>
      <c r="G9" s="67">
        <v>51.7857</v>
      </c>
      <c r="H9" s="67">
        <v>31.031</v>
      </c>
      <c r="I9" s="67">
        <v>34.8116</v>
      </c>
      <c r="J9" s="67">
        <v>56.9788</v>
      </c>
      <c r="K9" s="67">
        <v>45.0075</v>
      </c>
      <c r="L9" s="67">
        <v>50.5117</v>
      </c>
      <c r="M9" s="67">
        <v>13.0425</v>
      </c>
      <c r="N9" s="67">
        <v>27.95</v>
      </c>
      <c r="O9" s="67">
        <v>45.8593</v>
      </c>
      <c r="P9" s="68">
        <v>39.4729</v>
      </c>
      <c r="Q9" s="68">
        <v>45.9627</v>
      </c>
      <c r="R9" s="68">
        <v>34.7556</v>
      </c>
    </row>
    <row r="10" spans="1:18" ht="19.5" customHeight="1">
      <c r="A10" s="17" t="s">
        <v>6</v>
      </c>
      <c r="B10" s="67">
        <v>18.3363</v>
      </c>
      <c r="C10" s="67">
        <v>29.3768</v>
      </c>
      <c r="D10" s="67">
        <v>23.7647</v>
      </c>
      <c r="E10" s="67">
        <v>17.8588</v>
      </c>
      <c r="F10" s="67">
        <v>42.9046</v>
      </c>
      <c r="G10" s="67">
        <v>23.4267</v>
      </c>
      <c r="H10" s="67">
        <v>16.1291</v>
      </c>
      <c r="I10" s="67">
        <v>13.9233</v>
      </c>
      <c r="J10" s="67">
        <v>23.7266</v>
      </c>
      <c r="K10" s="67">
        <v>20.6119</v>
      </c>
      <c r="L10" s="67">
        <v>30.5496</v>
      </c>
      <c r="M10" s="67">
        <v>7.0731</v>
      </c>
      <c r="N10" s="67">
        <v>12.6384</v>
      </c>
      <c r="O10" s="67">
        <v>33.4204</v>
      </c>
      <c r="P10" s="68">
        <v>24.7827</v>
      </c>
      <c r="Q10" s="67">
        <v>27.7269</v>
      </c>
      <c r="R10" s="68">
        <v>13.5915</v>
      </c>
    </row>
    <row r="11" spans="17:18" ht="24.75" customHeight="1">
      <c r="Q11" s="194"/>
      <c r="R11" s="194"/>
    </row>
    <row r="12" spans="1:17" ht="12">
      <c r="A12" s="13" t="s">
        <v>113</v>
      </c>
      <c r="Q12" s="13" t="s">
        <v>55</v>
      </c>
    </row>
    <row r="13" spans="1:18" ht="30" customHeight="1">
      <c r="A13" s="16"/>
      <c r="B13" s="46" t="s">
        <v>0</v>
      </c>
      <c r="C13" s="43" t="s">
        <v>140</v>
      </c>
      <c r="D13" s="43" t="s">
        <v>3</v>
      </c>
      <c r="E13" s="43" t="s">
        <v>4</v>
      </c>
      <c r="F13" s="46" t="s">
        <v>127</v>
      </c>
      <c r="G13" s="44" t="s">
        <v>41</v>
      </c>
      <c r="H13" s="43" t="s">
        <v>141</v>
      </c>
      <c r="I13" s="43" t="s">
        <v>148</v>
      </c>
      <c r="J13" s="43" t="s">
        <v>149</v>
      </c>
      <c r="K13" s="43" t="s">
        <v>150</v>
      </c>
      <c r="L13" s="43" t="s">
        <v>142</v>
      </c>
      <c r="M13" s="43" t="s">
        <v>143</v>
      </c>
      <c r="N13" s="43" t="s">
        <v>144</v>
      </c>
      <c r="O13" s="43" t="s">
        <v>38</v>
      </c>
      <c r="P13" s="45" t="s">
        <v>37</v>
      </c>
      <c r="Q13" s="191" t="s">
        <v>39</v>
      </c>
      <c r="R13" s="191" t="s">
        <v>145</v>
      </c>
    </row>
    <row r="14" spans="1:18" ht="19.5" customHeight="1">
      <c r="A14" s="16" t="s">
        <v>7</v>
      </c>
      <c r="B14" s="32">
        <f>B16-B15</f>
        <v>130.79999999999998</v>
      </c>
      <c r="C14" s="32">
        <f aca="true" t="shared" si="1" ref="C14:R14">C16-C15</f>
        <v>148.5</v>
      </c>
      <c r="D14" s="32">
        <f t="shared" si="1"/>
        <v>158.8</v>
      </c>
      <c r="E14" s="32">
        <f t="shared" si="1"/>
        <v>145.6</v>
      </c>
      <c r="F14" s="32">
        <f t="shared" si="1"/>
        <v>131.70000000000002</v>
      </c>
      <c r="G14" s="32">
        <f t="shared" si="1"/>
        <v>140.2</v>
      </c>
      <c r="H14" s="32">
        <f t="shared" si="1"/>
        <v>158.7</v>
      </c>
      <c r="I14" s="32">
        <f t="shared" si="1"/>
        <v>126.8</v>
      </c>
      <c r="J14" s="32">
        <f t="shared" si="1"/>
        <v>131.5</v>
      </c>
      <c r="K14" s="32">
        <f t="shared" si="1"/>
        <v>143.2</v>
      </c>
      <c r="L14" s="32">
        <f t="shared" si="1"/>
        <v>139.5</v>
      </c>
      <c r="M14" s="32">
        <f t="shared" si="1"/>
        <v>80.4</v>
      </c>
      <c r="N14" s="32">
        <f t="shared" si="1"/>
        <v>115</v>
      </c>
      <c r="O14" s="32">
        <f t="shared" si="1"/>
        <v>116.39999999999999</v>
      </c>
      <c r="P14" s="31">
        <f t="shared" si="1"/>
        <v>125.39999999999999</v>
      </c>
      <c r="Q14" s="31">
        <f t="shared" si="1"/>
        <v>142.7</v>
      </c>
      <c r="R14" s="31">
        <f t="shared" si="1"/>
        <v>132.4</v>
      </c>
    </row>
    <row r="15" spans="1:18" ht="19.5" customHeight="1">
      <c r="A15" s="17" t="s">
        <v>8</v>
      </c>
      <c r="B15" s="70">
        <v>9.9</v>
      </c>
      <c r="C15" s="71">
        <v>9.8</v>
      </c>
      <c r="D15" s="70">
        <v>15</v>
      </c>
      <c r="E15" s="70">
        <v>12.6</v>
      </c>
      <c r="F15" s="70">
        <v>12.7</v>
      </c>
      <c r="G15" s="72">
        <v>14.3</v>
      </c>
      <c r="H15" s="72">
        <v>27</v>
      </c>
      <c r="I15" s="72">
        <v>6.2</v>
      </c>
      <c r="J15" s="72">
        <v>11.4</v>
      </c>
      <c r="K15" s="72">
        <v>12.5</v>
      </c>
      <c r="L15" s="72">
        <v>10.5</v>
      </c>
      <c r="M15" s="72">
        <v>1.8</v>
      </c>
      <c r="N15" s="72">
        <v>5.6</v>
      </c>
      <c r="O15" s="72">
        <v>8.9</v>
      </c>
      <c r="P15" s="73">
        <v>4.2</v>
      </c>
      <c r="Q15" s="73">
        <v>5.8</v>
      </c>
      <c r="R15" s="73">
        <v>10.4</v>
      </c>
    </row>
    <row r="16" spans="1:18" ht="19.5" customHeight="1">
      <c r="A16" s="13" t="s">
        <v>9</v>
      </c>
      <c r="B16" s="74">
        <v>140.7</v>
      </c>
      <c r="C16" s="74">
        <v>158.3</v>
      </c>
      <c r="D16" s="74">
        <v>173.8</v>
      </c>
      <c r="E16" s="74">
        <v>158.2</v>
      </c>
      <c r="F16" s="74">
        <v>144.4</v>
      </c>
      <c r="G16" s="74">
        <v>154.5</v>
      </c>
      <c r="H16" s="74">
        <v>185.7</v>
      </c>
      <c r="I16" s="74">
        <v>133</v>
      </c>
      <c r="J16" s="74">
        <v>142.9</v>
      </c>
      <c r="K16" s="74">
        <v>155.7</v>
      </c>
      <c r="L16" s="74">
        <v>150</v>
      </c>
      <c r="M16" s="74">
        <v>82.2</v>
      </c>
      <c r="N16" s="74">
        <v>120.6</v>
      </c>
      <c r="O16" s="74">
        <v>125.3</v>
      </c>
      <c r="P16" s="74">
        <v>129.6</v>
      </c>
      <c r="Q16" s="74">
        <v>148.5</v>
      </c>
      <c r="R16" s="74">
        <v>142.8</v>
      </c>
    </row>
    <row r="17" ht="24.75" customHeight="1"/>
    <row r="18" ht="12">
      <c r="A18" s="13" t="s">
        <v>114</v>
      </c>
    </row>
    <row r="19" spans="1:18" ht="30" customHeight="1">
      <c r="A19" s="16"/>
      <c r="B19" s="14" t="s">
        <v>1</v>
      </c>
      <c r="C19" s="14" t="s">
        <v>151</v>
      </c>
      <c r="D19" s="14" t="s">
        <v>126</v>
      </c>
      <c r="E19" s="21" t="s">
        <v>146</v>
      </c>
      <c r="F19" s="21" t="s">
        <v>147</v>
      </c>
      <c r="G19" s="21" t="s">
        <v>38</v>
      </c>
      <c r="H19" s="21" t="s">
        <v>145</v>
      </c>
      <c r="I19" s="14" t="s">
        <v>11</v>
      </c>
      <c r="J19" s="14" t="s">
        <v>144</v>
      </c>
      <c r="K19" s="15" t="s">
        <v>12</v>
      </c>
      <c r="L19" s="20"/>
      <c r="M19" s="53" t="s">
        <v>42</v>
      </c>
      <c r="N19" s="35" t="s">
        <v>42</v>
      </c>
      <c r="O19" s="33"/>
      <c r="P19"/>
      <c r="Q19"/>
      <c r="R19"/>
    </row>
    <row r="20" spans="1:18" ht="19.5" customHeight="1">
      <c r="A20" s="17" t="s">
        <v>13</v>
      </c>
      <c r="B20" s="23">
        <f>ROUND(B21/$L$21*100,1)</f>
        <v>22.4</v>
      </c>
      <c r="C20" s="23">
        <f aca="true" t="shared" si="2" ref="C20:K20">ROUND(C21/$L$21*100,1)</f>
        <v>20.8</v>
      </c>
      <c r="D20" s="23">
        <f t="shared" si="2"/>
        <v>10.3</v>
      </c>
      <c r="E20" s="23">
        <f t="shared" si="2"/>
        <v>8.7</v>
      </c>
      <c r="F20" s="23">
        <f t="shared" si="2"/>
        <v>7.5</v>
      </c>
      <c r="G20" s="23">
        <f t="shared" si="2"/>
        <v>6.9</v>
      </c>
      <c r="H20" s="23">
        <f>ROUND(H21/$L$21*100,1)</f>
        <v>5.7</v>
      </c>
      <c r="I20" s="23">
        <f>ROUND(I21/$L$21*100,1)</f>
        <v>4.6</v>
      </c>
      <c r="J20" s="23">
        <f t="shared" si="2"/>
        <v>4.2</v>
      </c>
      <c r="K20" s="23">
        <f t="shared" si="2"/>
        <v>9</v>
      </c>
      <c r="L20" s="31">
        <f>SUM(B20:K20)</f>
        <v>100.10000000000001</v>
      </c>
      <c r="M20" s="47" t="s">
        <v>49</v>
      </c>
      <c r="N20" s="37" t="s">
        <v>50</v>
      </c>
      <c r="O20" s="37" t="s">
        <v>52</v>
      </c>
      <c r="P20"/>
      <c r="Q20"/>
      <c r="R20"/>
    </row>
    <row r="21" spans="1:18" ht="19.5" customHeight="1">
      <c r="A21" s="34" t="s">
        <v>14</v>
      </c>
      <c r="B21" s="75">
        <f>B33</f>
        <v>412876</v>
      </c>
      <c r="C21" s="75">
        <f>B37</f>
        <v>384326</v>
      </c>
      <c r="D21" s="75">
        <f>B44</f>
        <v>191121</v>
      </c>
      <c r="E21" s="75">
        <f>B41</f>
        <v>160094</v>
      </c>
      <c r="F21" s="75">
        <f>B36</f>
        <v>137650</v>
      </c>
      <c r="G21" s="75">
        <f>B43</f>
        <v>126956</v>
      </c>
      <c r="H21" s="75">
        <f>B46</f>
        <v>105969</v>
      </c>
      <c r="I21" s="75">
        <f>B32</f>
        <v>85508</v>
      </c>
      <c r="J21" s="75">
        <f>B42</f>
        <v>76738</v>
      </c>
      <c r="K21" s="75">
        <f>SUM(B31+B34+B35++B38+B39+B40+B45)</f>
        <v>165964</v>
      </c>
      <c r="L21" s="75">
        <f>B30</f>
        <v>1847200</v>
      </c>
      <c r="M21" s="54" t="s">
        <v>50</v>
      </c>
      <c r="N21" s="38">
        <f>SUM(B21:K21)</f>
        <v>1847202</v>
      </c>
      <c r="O21" s="38" t="s">
        <v>52</v>
      </c>
      <c r="P21"/>
      <c r="Q21" s="52" t="s">
        <v>51</v>
      </c>
      <c r="R21"/>
    </row>
    <row r="22" spans="11:15" ht="24.75" customHeight="1">
      <c r="K22" s="13" t="s">
        <v>42</v>
      </c>
      <c r="L22" s="13" t="s">
        <v>42</v>
      </c>
      <c r="M22" s="13" t="s">
        <v>42</v>
      </c>
      <c r="N22" s="13" t="s">
        <v>48</v>
      </c>
      <c r="O22" s="51" t="s">
        <v>42</v>
      </c>
    </row>
    <row r="23" spans="1:15" ht="12">
      <c r="A23" s="13" t="s">
        <v>115</v>
      </c>
      <c r="O23" s="51" t="s">
        <v>42</v>
      </c>
    </row>
    <row r="24" spans="1:19" ht="30" customHeight="1">
      <c r="A24" s="20"/>
      <c r="B24" s="246" t="s">
        <v>145</v>
      </c>
      <c r="C24" s="247" t="s">
        <v>39</v>
      </c>
      <c r="D24" s="246" t="s">
        <v>37</v>
      </c>
      <c r="E24" s="246" t="s">
        <v>38</v>
      </c>
      <c r="F24" s="246" t="s">
        <v>144</v>
      </c>
      <c r="G24" s="246" t="s">
        <v>143</v>
      </c>
      <c r="H24" s="246" t="s">
        <v>142</v>
      </c>
      <c r="I24" s="246" t="s">
        <v>150</v>
      </c>
      <c r="J24" s="246" t="s">
        <v>149</v>
      </c>
      <c r="K24" s="246" t="s">
        <v>148</v>
      </c>
      <c r="L24" s="246" t="s">
        <v>141</v>
      </c>
      <c r="M24" s="246" t="s">
        <v>41</v>
      </c>
      <c r="N24" s="246" t="s">
        <v>152</v>
      </c>
      <c r="O24" s="246" t="s">
        <v>4</v>
      </c>
      <c r="P24" s="247" t="s">
        <v>3</v>
      </c>
      <c r="Q24" s="246" t="s">
        <v>140</v>
      </c>
      <c r="R24" s="247" t="s">
        <v>0</v>
      </c>
      <c r="S24" s="35"/>
    </row>
    <row r="25" spans="1:36" ht="19.5" customHeight="1">
      <c r="A25" s="25" t="s">
        <v>5</v>
      </c>
      <c r="B25" s="78">
        <f>H46</f>
        <v>0.5802640394832451</v>
      </c>
      <c r="C25" s="78">
        <f>H45</f>
        <v>0.5971846667727055</v>
      </c>
      <c r="D25" s="78">
        <f>H44</f>
        <v>0.20482312252447402</v>
      </c>
      <c r="E25" s="78">
        <f>H43</f>
        <v>0.40743249629793</v>
      </c>
      <c r="F25" s="78">
        <f>H42</f>
        <v>0.41094373061586176</v>
      </c>
      <c r="G25" s="78">
        <f>H41</f>
        <v>0.36789636088797834</v>
      </c>
      <c r="H25" s="78">
        <f>H40</f>
        <v>0.7194206280756937</v>
      </c>
      <c r="I25" s="78">
        <f>H39</f>
        <v>0.656356467480764</v>
      </c>
      <c r="J25" s="78">
        <f>H38</f>
        <v>0.4513554598429187</v>
      </c>
      <c r="K25" s="78">
        <f>H37</f>
        <v>0.4964327159755</v>
      </c>
      <c r="L25" s="78">
        <f>H36</f>
        <v>0.7640755539411551</v>
      </c>
      <c r="M25" s="78">
        <f>H35</f>
        <v>0.6463736791546589</v>
      </c>
      <c r="N25" s="78">
        <f>H34</f>
        <v>0.8835495283018868</v>
      </c>
      <c r="O25" s="78">
        <f>H33</f>
        <v>0.6855980972495374</v>
      </c>
      <c r="P25" s="78">
        <f>H32</f>
        <v>0.8573583758244843</v>
      </c>
      <c r="Q25" s="78">
        <f>H31</f>
        <v>0.9064935064935065</v>
      </c>
      <c r="R25" s="78">
        <f>H30</f>
        <v>0.5399550671286271</v>
      </c>
      <c r="S25" s="36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17" t="s">
        <v>6</v>
      </c>
      <c r="B26" s="78">
        <f>I46</f>
        <v>0.4197359605167549</v>
      </c>
      <c r="C26" s="78">
        <f>I45</f>
        <v>0.4028153332272944</v>
      </c>
      <c r="D26" s="78">
        <f>I44</f>
        <v>0.7951664129007278</v>
      </c>
      <c r="E26" s="78">
        <f>I43</f>
        <v>0.5925753804467689</v>
      </c>
      <c r="F26" s="78">
        <f>I42</f>
        <v>0.5890562693841382</v>
      </c>
      <c r="G26" s="78">
        <f>I41</f>
        <v>0.6321036391120217</v>
      </c>
      <c r="H26" s="78">
        <f>I40</f>
        <v>0.2805793719243062</v>
      </c>
      <c r="I26" s="78">
        <f>I39</f>
        <v>0.3437200934042798</v>
      </c>
      <c r="J26" s="78">
        <f>I38</f>
        <v>0.5486445401570813</v>
      </c>
      <c r="K26" s="78">
        <f>I37</f>
        <v>0.503569885982213</v>
      </c>
      <c r="L26" s="78">
        <f>I36</f>
        <v>0.23591718125681074</v>
      </c>
      <c r="M26" s="78">
        <f>I35</f>
        <v>0.3535963016330452</v>
      </c>
      <c r="N26" s="78">
        <f>I34</f>
        <v>0.11659787735849056</v>
      </c>
      <c r="O26" s="78">
        <f>I33</f>
        <v>0.3144019027504626</v>
      </c>
      <c r="P26" s="78">
        <f>I32</f>
        <v>0.14264162417551574</v>
      </c>
      <c r="Q26" s="78">
        <f>I31</f>
        <v>0.09350649350649351</v>
      </c>
      <c r="R26" s="78">
        <f>I30</f>
        <v>0.4600449328713729</v>
      </c>
      <c r="S26" s="3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19"/>
      <c r="B28" s="19" t="s">
        <v>15</v>
      </c>
      <c r="C28" s="19" t="s">
        <v>16</v>
      </c>
      <c r="D28" s="19" t="s">
        <v>5</v>
      </c>
      <c r="E28" s="19" t="s">
        <v>16</v>
      </c>
      <c r="F28" s="39" t="s">
        <v>6</v>
      </c>
      <c r="G28" s="39" t="s">
        <v>16</v>
      </c>
      <c r="H28" s="19" t="s">
        <v>5</v>
      </c>
      <c r="I28" s="39" t="s">
        <v>6</v>
      </c>
      <c r="J28" s="13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40" t="s">
        <v>17</v>
      </c>
      <c r="B29" s="79" t="s">
        <v>18</v>
      </c>
      <c r="C29" s="79" t="s">
        <v>19</v>
      </c>
      <c r="D29" s="40" t="s">
        <v>18</v>
      </c>
      <c r="E29" s="40" t="s">
        <v>19</v>
      </c>
      <c r="F29" s="40" t="s">
        <v>18</v>
      </c>
      <c r="G29" s="40" t="s">
        <v>19</v>
      </c>
      <c r="H29" s="40" t="s">
        <v>19</v>
      </c>
      <c r="I29" s="40" t="s">
        <v>19</v>
      </c>
      <c r="J29" s="25"/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213" t="s">
        <v>0</v>
      </c>
      <c r="B30" s="214">
        <v>1847200</v>
      </c>
      <c r="C30" s="215">
        <v>100</v>
      </c>
      <c r="D30" s="214">
        <v>997405</v>
      </c>
      <c r="E30" s="215">
        <v>100</v>
      </c>
      <c r="F30" s="216">
        <v>849795</v>
      </c>
      <c r="G30" s="215">
        <v>100</v>
      </c>
      <c r="H30" s="217">
        <f>D30/B30</f>
        <v>0.5399550671286271</v>
      </c>
      <c r="I30" s="218">
        <f>F30/B30</f>
        <v>0.4600449328713729</v>
      </c>
      <c r="J30" s="42"/>
      <c r="K30" s="56"/>
      <c r="O30" s="24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219" t="s">
        <v>129</v>
      </c>
      <c r="B31" s="220">
        <v>385</v>
      </c>
      <c r="C31" s="221">
        <f aca="true" t="shared" si="3" ref="C31:C46">B31/$B$30*100</f>
        <v>0.02084235599826765</v>
      </c>
      <c r="D31" s="220">
        <v>349</v>
      </c>
      <c r="E31" s="221">
        <f aca="true" t="shared" si="4" ref="E31:E46">D31/$D$30*100</f>
        <v>0.03499080112892957</v>
      </c>
      <c r="F31" s="220">
        <v>36</v>
      </c>
      <c r="G31" s="221">
        <f aca="true" t="shared" si="5" ref="G31:G46">F31/$F$30*100</f>
        <v>0.004236315817344183</v>
      </c>
      <c r="H31" s="222">
        <f aca="true" t="shared" si="6" ref="H31:H46">D31/B31</f>
        <v>0.9064935064935065</v>
      </c>
      <c r="I31" s="223">
        <f aca="true" t="shared" si="7" ref="I31:I46">F31/B31</f>
        <v>0.09350649350649351</v>
      </c>
      <c r="J31" s="42"/>
      <c r="K31" s="37"/>
      <c r="O31" s="2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219" t="s">
        <v>130</v>
      </c>
      <c r="B32" s="224">
        <v>85508</v>
      </c>
      <c r="C32" s="221">
        <f t="shared" si="3"/>
        <v>4.629060199220442</v>
      </c>
      <c r="D32" s="224">
        <v>73311</v>
      </c>
      <c r="E32" s="221">
        <f t="shared" si="4"/>
        <v>7.350173700753455</v>
      </c>
      <c r="F32" s="220">
        <v>12197</v>
      </c>
      <c r="G32" s="221">
        <f t="shared" si="5"/>
        <v>1.4352873340040833</v>
      </c>
      <c r="H32" s="222">
        <f t="shared" si="6"/>
        <v>0.8573583758244843</v>
      </c>
      <c r="I32" s="223">
        <f t="shared" si="7"/>
        <v>0.14264162417551574</v>
      </c>
      <c r="J32" s="42"/>
      <c r="K32" s="38"/>
      <c r="O32" s="24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219" t="s">
        <v>132</v>
      </c>
      <c r="B33" s="224">
        <v>412876</v>
      </c>
      <c r="C33" s="221">
        <f t="shared" si="3"/>
        <v>22.351450844521437</v>
      </c>
      <c r="D33" s="224">
        <v>283067</v>
      </c>
      <c r="E33" s="221">
        <f t="shared" si="4"/>
        <v>28.38034700046621</v>
      </c>
      <c r="F33" s="220">
        <v>129809</v>
      </c>
      <c r="G33" s="221">
        <f t="shared" si="5"/>
        <v>15.275331109267528</v>
      </c>
      <c r="H33" s="222">
        <f t="shared" si="6"/>
        <v>0.6855980972495374</v>
      </c>
      <c r="I33" s="223">
        <f t="shared" si="7"/>
        <v>0.3144019027504626</v>
      </c>
      <c r="J33" s="42"/>
      <c r="O33" s="24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219" t="s">
        <v>134</v>
      </c>
      <c r="B34" s="224">
        <v>6784</v>
      </c>
      <c r="C34" s="221">
        <f t="shared" si="3"/>
        <v>0.3672585534863577</v>
      </c>
      <c r="D34" s="224">
        <v>5994</v>
      </c>
      <c r="E34" s="221">
        <f t="shared" si="4"/>
        <v>0.6009594898762288</v>
      </c>
      <c r="F34" s="220">
        <v>791</v>
      </c>
      <c r="G34" s="221">
        <f t="shared" si="5"/>
        <v>0.09308127254220135</v>
      </c>
      <c r="H34" s="222">
        <f t="shared" si="6"/>
        <v>0.8835495283018868</v>
      </c>
      <c r="I34" s="223">
        <f t="shared" si="7"/>
        <v>0.11659787735849056</v>
      </c>
      <c r="J34" s="42"/>
      <c r="O34" s="2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219" t="s">
        <v>31</v>
      </c>
      <c r="B35" s="224">
        <v>33312</v>
      </c>
      <c r="C35" s="221">
        <f t="shared" si="3"/>
        <v>1.8033780857514077</v>
      </c>
      <c r="D35" s="224">
        <v>21532</v>
      </c>
      <c r="E35" s="221">
        <f t="shared" si="4"/>
        <v>2.1588020914272534</v>
      </c>
      <c r="F35" s="220">
        <v>11779</v>
      </c>
      <c r="G35" s="221">
        <f t="shared" si="5"/>
        <v>1.3860990003471425</v>
      </c>
      <c r="H35" s="222">
        <f t="shared" si="6"/>
        <v>0.6463736791546589</v>
      </c>
      <c r="I35" s="223">
        <f t="shared" si="7"/>
        <v>0.3535963016330452</v>
      </c>
      <c r="J35" s="42"/>
      <c r="O35" s="24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219" t="s">
        <v>119</v>
      </c>
      <c r="B36" s="224">
        <v>137650</v>
      </c>
      <c r="C36" s="221">
        <f t="shared" si="3"/>
        <v>7.451818969250758</v>
      </c>
      <c r="D36" s="224">
        <v>105175</v>
      </c>
      <c r="E36" s="221">
        <f t="shared" si="4"/>
        <v>10.544863921877273</v>
      </c>
      <c r="F36" s="220">
        <v>32474</v>
      </c>
      <c r="G36" s="221">
        <f t="shared" si="5"/>
        <v>3.8213922181231945</v>
      </c>
      <c r="H36" s="222">
        <f t="shared" si="6"/>
        <v>0.7640755539411551</v>
      </c>
      <c r="I36" s="223">
        <f t="shared" si="7"/>
        <v>0.23591718125681074</v>
      </c>
      <c r="J36" s="42"/>
      <c r="O36" s="24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219" t="s">
        <v>120</v>
      </c>
      <c r="B37" s="224">
        <v>384326</v>
      </c>
      <c r="C37" s="221">
        <f t="shared" si="3"/>
        <v>20.80586834127328</v>
      </c>
      <c r="D37" s="224">
        <v>190792</v>
      </c>
      <c r="E37" s="221">
        <f t="shared" si="4"/>
        <v>19.128839338082322</v>
      </c>
      <c r="F37" s="220">
        <v>193535</v>
      </c>
      <c r="G37" s="221">
        <f t="shared" si="5"/>
        <v>22.774316158602957</v>
      </c>
      <c r="H37" s="222">
        <f t="shared" si="6"/>
        <v>0.4964327159755</v>
      </c>
      <c r="I37" s="223">
        <f t="shared" si="7"/>
        <v>0.503569885982213</v>
      </c>
      <c r="J37" s="42"/>
      <c r="O37" s="24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219" t="s">
        <v>121</v>
      </c>
      <c r="B38" s="224">
        <v>47364</v>
      </c>
      <c r="C38" s="221">
        <f t="shared" si="3"/>
        <v>2.5640970116933737</v>
      </c>
      <c r="D38" s="224">
        <v>21378</v>
      </c>
      <c r="E38" s="221">
        <f t="shared" si="4"/>
        <v>2.143362024453457</v>
      </c>
      <c r="F38" s="220">
        <v>25986</v>
      </c>
      <c r="G38" s="221">
        <f t="shared" si="5"/>
        <v>3.057913967486276</v>
      </c>
      <c r="H38" s="222">
        <f t="shared" si="6"/>
        <v>0.4513554598429187</v>
      </c>
      <c r="I38" s="223">
        <f t="shared" si="7"/>
        <v>0.5486445401570813</v>
      </c>
      <c r="J38" s="42"/>
      <c r="O38" s="24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219" t="s">
        <v>122</v>
      </c>
      <c r="B39" s="224">
        <v>26123</v>
      </c>
      <c r="C39" s="221">
        <f t="shared" si="3"/>
        <v>1.4141944564746645</v>
      </c>
      <c r="D39" s="224">
        <v>17146</v>
      </c>
      <c r="E39" s="221">
        <f t="shared" si="4"/>
        <v>1.7190609631995029</v>
      </c>
      <c r="F39" s="220">
        <v>8979</v>
      </c>
      <c r="G39" s="221">
        <f t="shared" si="5"/>
        <v>1.0566077701092615</v>
      </c>
      <c r="H39" s="222">
        <f t="shared" si="6"/>
        <v>0.656356467480764</v>
      </c>
      <c r="I39" s="223">
        <f t="shared" si="7"/>
        <v>0.3437200934042798</v>
      </c>
      <c r="J39" s="42"/>
      <c r="O39" s="24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219" t="s">
        <v>118</v>
      </c>
      <c r="B40" s="224">
        <v>39422</v>
      </c>
      <c r="C40" s="221">
        <f t="shared" si="3"/>
        <v>2.134148982243395</v>
      </c>
      <c r="D40" s="224">
        <v>28361</v>
      </c>
      <c r="E40" s="221">
        <f t="shared" si="4"/>
        <v>2.8434788275575116</v>
      </c>
      <c r="F40" s="220">
        <v>11061</v>
      </c>
      <c r="G40" s="221">
        <f t="shared" si="5"/>
        <v>1.3016080348790002</v>
      </c>
      <c r="H40" s="222">
        <f t="shared" si="6"/>
        <v>0.7194206280756937</v>
      </c>
      <c r="I40" s="223">
        <f t="shared" si="7"/>
        <v>0.2805793719243062</v>
      </c>
      <c r="J40" s="42"/>
      <c r="O40" s="24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219" t="s">
        <v>123</v>
      </c>
      <c r="B41" s="224">
        <v>160094</v>
      </c>
      <c r="C41" s="221">
        <f t="shared" si="3"/>
        <v>8.666847119965352</v>
      </c>
      <c r="D41" s="224">
        <v>58898</v>
      </c>
      <c r="E41" s="221">
        <f t="shared" si="4"/>
        <v>5.905123796251273</v>
      </c>
      <c r="F41" s="220">
        <v>101196</v>
      </c>
      <c r="G41" s="221">
        <f t="shared" si="5"/>
        <v>11.908283762554499</v>
      </c>
      <c r="H41" s="222">
        <f t="shared" si="6"/>
        <v>0.36789636088797834</v>
      </c>
      <c r="I41" s="223">
        <f t="shared" si="7"/>
        <v>0.6321036391120217</v>
      </c>
      <c r="J41" s="42"/>
      <c r="O41" s="24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219" t="s">
        <v>124</v>
      </c>
      <c r="B42" s="224">
        <v>76738</v>
      </c>
      <c r="C42" s="221">
        <f t="shared" si="3"/>
        <v>4.154287570376787</v>
      </c>
      <c r="D42" s="224">
        <v>31535</v>
      </c>
      <c r="E42" s="221">
        <f t="shared" si="4"/>
        <v>3.1617046234979775</v>
      </c>
      <c r="F42" s="220">
        <v>45203</v>
      </c>
      <c r="G42" s="221">
        <f t="shared" si="5"/>
        <v>5.319282885872475</v>
      </c>
      <c r="H42" s="222">
        <f t="shared" si="6"/>
        <v>0.41094373061586176</v>
      </c>
      <c r="I42" s="223">
        <f t="shared" si="7"/>
        <v>0.5890562693841382</v>
      </c>
      <c r="J42" s="42"/>
      <c r="O42" s="24"/>
      <c r="U42" s="24"/>
      <c r="V42" s="24"/>
      <c r="AA42"/>
      <c r="AB42"/>
      <c r="AC42"/>
      <c r="AD42"/>
      <c r="AE42"/>
      <c r="AF42"/>
      <c r="AG42"/>
      <c r="AH42"/>
    </row>
    <row r="43" spans="1:34" ht="19.5" customHeight="1">
      <c r="A43" s="219" t="s">
        <v>125</v>
      </c>
      <c r="B43" s="224">
        <v>126956</v>
      </c>
      <c r="C43" s="221">
        <f t="shared" si="3"/>
        <v>6.87288869640537</v>
      </c>
      <c r="D43" s="224">
        <v>51726</v>
      </c>
      <c r="E43" s="221">
        <f t="shared" si="4"/>
        <v>5.186057820043011</v>
      </c>
      <c r="F43" s="220">
        <v>75231</v>
      </c>
      <c r="G43" s="221">
        <f>F43/$F$30*100</f>
        <v>8.852840979295006</v>
      </c>
      <c r="H43" s="222">
        <f>D43/B43</f>
        <v>0.40743249629793</v>
      </c>
      <c r="I43" s="223">
        <f>F43/B43</f>
        <v>0.5925753804467689</v>
      </c>
      <c r="J43" s="42"/>
      <c r="O43" s="24"/>
      <c r="U43" s="24"/>
      <c r="V43" s="24"/>
      <c r="AA43"/>
      <c r="AB43"/>
      <c r="AC43"/>
      <c r="AD43"/>
      <c r="AE43"/>
      <c r="AF43"/>
      <c r="AG43"/>
      <c r="AH43"/>
    </row>
    <row r="44" spans="1:34" ht="19.5" customHeight="1">
      <c r="A44" s="219" t="s">
        <v>126</v>
      </c>
      <c r="B44" s="224">
        <v>191121</v>
      </c>
      <c r="C44" s="221">
        <f t="shared" si="3"/>
        <v>10.346524469467303</v>
      </c>
      <c r="D44" s="224">
        <v>39146</v>
      </c>
      <c r="E44" s="221">
        <f t="shared" si="4"/>
        <v>3.9247848165990744</v>
      </c>
      <c r="F44" s="220">
        <v>151973</v>
      </c>
      <c r="G44" s="221">
        <f>F44/$F$30*100</f>
        <v>17.883489547479098</v>
      </c>
      <c r="H44" s="222">
        <f>D44/B44</f>
        <v>0.20482312252447402</v>
      </c>
      <c r="I44" s="223">
        <f>F44/B44</f>
        <v>0.7951664129007278</v>
      </c>
      <c r="J44" s="42"/>
      <c r="O44" s="24"/>
      <c r="U44" s="24"/>
      <c r="V44" s="24"/>
      <c r="AA44"/>
      <c r="AB44"/>
      <c r="AC44"/>
      <c r="AD44"/>
      <c r="AE44"/>
      <c r="AF44"/>
      <c r="AG44"/>
      <c r="AH44"/>
    </row>
    <row r="45" spans="1:34" ht="19.5" customHeight="1">
      <c r="A45" s="219" t="s">
        <v>39</v>
      </c>
      <c r="B45" s="224">
        <v>12574</v>
      </c>
      <c r="C45" s="221">
        <f t="shared" si="3"/>
        <v>0.6807059333044608</v>
      </c>
      <c r="D45" s="224">
        <v>7509</v>
      </c>
      <c r="E45" s="221">
        <f t="shared" si="4"/>
        <v>0.7528536552353358</v>
      </c>
      <c r="F45" s="220">
        <v>5065</v>
      </c>
      <c r="G45" s="221">
        <f t="shared" si="5"/>
        <v>0.5960261004124524</v>
      </c>
      <c r="H45" s="222">
        <f t="shared" si="6"/>
        <v>0.5971846667727055</v>
      </c>
      <c r="I45" s="223">
        <f t="shared" si="7"/>
        <v>0.4028153332272944</v>
      </c>
      <c r="J45" s="42"/>
      <c r="O45" s="24"/>
      <c r="U45" s="24"/>
      <c r="V45" s="24"/>
      <c r="AC45"/>
      <c r="AD45"/>
      <c r="AE45"/>
      <c r="AF45"/>
      <c r="AG45"/>
      <c r="AH45"/>
    </row>
    <row r="46" spans="1:34" ht="19.5" customHeight="1">
      <c r="A46" s="225" t="s">
        <v>40</v>
      </c>
      <c r="B46" s="226">
        <v>105969</v>
      </c>
      <c r="C46" s="227">
        <f t="shared" si="3"/>
        <v>5.736736682546557</v>
      </c>
      <c r="D46" s="226">
        <v>61490</v>
      </c>
      <c r="E46" s="227">
        <f t="shared" si="4"/>
        <v>6.1649981702518035</v>
      </c>
      <c r="F46" s="228">
        <v>44479</v>
      </c>
      <c r="G46" s="227">
        <f t="shared" si="5"/>
        <v>5.234085867768109</v>
      </c>
      <c r="H46" s="229">
        <f t="shared" si="6"/>
        <v>0.5802640394832451</v>
      </c>
      <c r="I46" s="230">
        <f t="shared" si="7"/>
        <v>0.4197359605167549</v>
      </c>
      <c r="J46" s="42"/>
      <c r="O46" s="24"/>
      <c r="U46" s="24"/>
      <c r="V46" s="24"/>
      <c r="AC46"/>
      <c r="AD46"/>
      <c r="AE46"/>
      <c r="AF46"/>
      <c r="AG46"/>
      <c r="AH46"/>
    </row>
    <row r="47" spans="21:34" ht="12">
      <c r="U47" s="24"/>
      <c r="V47" s="24"/>
      <c r="AC47"/>
      <c r="AD47"/>
      <c r="AE47"/>
      <c r="AF47"/>
      <c r="AG47"/>
      <c r="AH47"/>
    </row>
    <row r="48" spans="21:34" ht="12">
      <c r="U48" s="24"/>
      <c r="V48" s="24"/>
      <c r="AC48"/>
      <c r="AD48"/>
      <c r="AE48"/>
      <c r="AF48"/>
      <c r="AG48"/>
      <c r="AH48"/>
    </row>
    <row r="49" spans="1:34" ht="12">
      <c r="A49" s="19"/>
      <c r="B49" s="19" t="s">
        <v>15</v>
      </c>
      <c r="C49" s="19" t="s">
        <v>5</v>
      </c>
      <c r="D49" s="39" t="s">
        <v>6</v>
      </c>
      <c r="E49" s="19" t="s">
        <v>5</v>
      </c>
      <c r="F49" s="39" t="s">
        <v>6</v>
      </c>
      <c r="G49" s="25"/>
      <c r="H49" s="33"/>
      <c r="I49" s="33"/>
      <c r="J49" s="33"/>
      <c r="L49"/>
      <c r="U49" s="24"/>
      <c r="V49" s="24"/>
      <c r="AC49"/>
      <c r="AD49"/>
      <c r="AE49"/>
      <c r="AF49"/>
      <c r="AG49"/>
      <c r="AH49"/>
    </row>
    <row r="50" spans="1:34" ht="12">
      <c r="A50" s="40" t="s">
        <v>17</v>
      </c>
      <c r="B50" s="79" t="s">
        <v>18</v>
      </c>
      <c r="C50" s="40" t="s">
        <v>18</v>
      </c>
      <c r="D50" s="40" t="s">
        <v>18</v>
      </c>
      <c r="E50" s="40" t="s">
        <v>20</v>
      </c>
      <c r="F50" s="40" t="s">
        <v>20</v>
      </c>
      <c r="G50" s="25"/>
      <c r="H50" s="33"/>
      <c r="I50" s="33"/>
      <c r="J50" s="33"/>
      <c r="L50"/>
      <c r="U50" s="24"/>
      <c r="V50" s="24"/>
      <c r="AC50"/>
      <c r="AD50"/>
      <c r="AE50"/>
      <c r="AF50"/>
      <c r="AG50"/>
      <c r="AH50"/>
    </row>
    <row r="51" spans="1:34" ht="19.5" customHeight="1">
      <c r="A51" s="201" t="s">
        <v>0</v>
      </c>
      <c r="B51" s="202">
        <f aca="true" t="shared" si="8" ref="B51:B65">ROUND(B30/100,0)</f>
        <v>18472</v>
      </c>
      <c r="C51" s="202">
        <f aca="true" t="shared" si="9" ref="C51:C65">ROUND(D30/100,0)</f>
        <v>9974</v>
      </c>
      <c r="D51" s="202">
        <f aca="true" t="shared" si="10" ref="D51:D63">ROUND(F30/100,0)</f>
        <v>8498</v>
      </c>
      <c r="E51" s="203">
        <f aca="true" t="shared" si="11" ref="E51:F55">ROUND(H30*100,1)</f>
        <v>54</v>
      </c>
      <c r="F51" s="204">
        <f t="shared" si="11"/>
        <v>46</v>
      </c>
      <c r="G51" s="47"/>
      <c r="H51" s="37"/>
      <c r="I51" s="37"/>
      <c r="J51" s="37"/>
      <c r="L51"/>
      <c r="U51" s="24"/>
      <c r="V51" s="24"/>
      <c r="AC51"/>
      <c r="AD51"/>
      <c r="AE51"/>
      <c r="AF51"/>
      <c r="AG51"/>
      <c r="AH51"/>
    </row>
    <row r="52" spans="1:34" ht="19.5" customHeight="1">
      <c r="A52" s="205" t="s">
        <v>128</v>
      </c>
      <c r="B52" s="206">
        <f t="shared" si="8"/>
        <v>4</v>
      </c>
      <c r="C52" s="206">
        <f t="shared" si="9"/>
        <v>3</v>
      </c>
      <c r="D52" s="206">
        <f t="shared" si="10"/>
        <v>0</v>
      </c>
      <c r="E52" s="207">
        <f t="shared" si="11"/>
        <v>90.6</v>
      </c>
      <c r="F52" s="208">
        <f t="shared" si="11"/>
        <v>9.4</v>
      </c>
      <c r="G52" s="47"/>
      <c r="H52" s="37"/>
      <c r="I52" s="37"/>
      <c r="J52" s="37"/>
      <c r="L52"/>
      <c r="U52" s="24"/>
      <c r="V52" s="24"/>
      <c r="AC52"/>
      <c r="AD52"/>
      <c r="AE52"/>
      <c r="AF52"/>
      <c r="AG52"/>
      <c r="AH52"/>
    </row>
    <row r="53" spans="1:34" ht="19.5" customHeight="1">
      <c r="A53" s="205" t="s">
        <v>11</v>
      </c>
      <c r="B53" s="206">
        <f t="shared" si="8"/>
        <v>855</v>
      </c>
      <c r="C53" s="206">
        <f t="shared" si="9"/>
        <v>733</v>
      </c>
      <c r="D53" s="206">
        <f t="shared" si="10"/>
        <v>122</v>
      </c>
      <c r="E53" s="207">
        <f t="shared" si="11"/>
        <v>85.7</v>
      </c>
      <c r="F53" s="208">
        <f t="shared" si="11"/>
        <v>14.3</v>
      </c>
      <c r="G53" s="47"/>
      <c r="H53" s="37"/>
      <c r="I53" s="37"/>
      <c r="J53" s="37"/>
      <c r="L53"/>
      <c r="U53" s="24"/>
      <c r="V53" s="24"/>
      <c r="AC53"/>
      <c r="AD53"/>
      <c r="AE53"/>
      <c r="AF53"/>
      <c r="AG53"/>
      <c r="AH53"/>
    </row>
    <row r="54" spans="1:34" ht="19.5" customHeight="1">
      <c r="A54" s="205" t="s">
        <v>131</v>
      </c>
      <c r="B54" s="206">
        <f t="shared" si="8"/>
        <v>4129</v>
      </c>
      <c r="C54" s="206">
        <f t="shared" si="9"/>
        <v>2831</v>
      </c>
      <c r="D54" s="206">
        <f t="shared" si="10"/>
        <v>1298</v>
      </c>
      <c r="E54" s="207">
        <f t="shared" si="11"/>
        <v>68.6</v>
      </c>
      <c r="F54" s="208">
        <f t="shared" si="11"/>
        <v>31.4</v>
      </c>
      <c r="G54" s="47"/>
      <c r="H54" s="37"/>
      <c r="I54" s="37"/>
      <c r="J54" s="37"/>
      <c r="L54"/>
      <c r="U54" s="24"/>
      <c r="V54" s="24"/>
      <c r="AC54"/>
      <c r="AD54"/>
      <c r="AE54"/>
      <c r="AF54"/>
      <c r="AG54"/>
      <c r="AH54"/>
    </row>
    <row r="55" spans="1:34" ht="19.5" customHeight="1">
      <c r="A55" s="205" t="s">
        <v>133</v>
      </c>
      <c r="B55" s="206">
        <f t="shared" si="8"/>
        <v>68</v>
      </c>
      <c r="C55" s="206">
        <f t="shared" si="9"/>
        <v>60</v>
      </c>
      <c r="D55" s="206">
        <f t="shared" si="10"/>
        <v>8</v>
      </c>
      <c r="E55" s="207">
        <f t="shared" si="11"/>
        <v>88.4</v>
      </c>
      <c r="F55" s="208">
        <f t="shared" si="11"/>
        <v>11.7</v>
      </c>
      <c r="G55" s="47"/>
      <c r="H55" s="37"/>
      <c r="I55" s="37"/>
      <c r="J55" s="37"/>
      <c r="L55"/>
      <c r="U55" s="24"/>
      <c r="V55" s="24"/>
      <c r="AC55"/>
      <c r="AD55"/>
      <c r="AE55"/>
      <c r="AF55"/>
      <c r="AG55"/>
      <c r="AH55"/>
    </row>
    <row r="56" spans="1:34" ht="19.5" customHeight="1">
      <c r="A56" s="205" t="s">
        <v>31</v>
      </c>
      <c r="B56" s="206">
        <f t="shared" si="8"/>
        <v>333</v>
      </c>
      <c r="C56" s="206">
        <f t="shared" si="9"/>
        <v>215</v>
      </c>
      <c r="D56" s="206">
        <f t="shared" si="10"/>
        <v>118</v>
      </c>
      <c r="E56" s="207">
        <f aca="true" t="shared" si="12" ref="E56:F63">ROUND(H35*100,1)</f>
        <v>64.6</v>
      </c>
      <c r="F56" s="208">
        <f t="shared" si="12"/>
        <v>35.4</v>
      </c>
      <c r="G56" s="47"/>
      <c r="H56" s="37"/>
      <c r="I56" s="37"/>
      <c r="J56" s="37"/>
      <c r="L56"/>
      <c r="U56" s="24"/>
      <c r="V56" s="24"/>
      <c r="AC56"/>
      <c r="AD56"/>
      <c r="AE56"/>
      <c r="AF56"/>
      <c r="AG56"/>
      <c r="AH56"/>
    </row>
    <row r="57" spans="1:34" ht="19.5" customHeight="1">
      <c r="A57" s="205" t="s">
        <v>119</v>
      </c>
      <c r="B57" s="206">
        <f t="shared" si="8"/>
        <v>1377</v>
      </c>
      <c r="C57" s="206">
        <f t="shared" si="9"/>
        <v>1052</v>
      </c>
      <c r="D57" s="206">
        <f t="shared" si="10"/>
        <v>325</v>
      </c>
      <c r="E57" s="207">
        <f t="shared" si="12"/>
        <v>76.4</v>
      </c>
      <c r="F57" s="208">
        <f t="shared" si="12"/>
        <v>23.6</v>
      </c>
      <c r="G57" s="47"/>
      <c r="H57" s="37"/>
      <c r="I57" s="37"/>
      <c r="J57" s="37"/>
      <c r="L57"/>
      <c r="U57" s="24"/>
      <c r="V57" s="24"/>
      <c r="AC57"/>
      <c r="AD57"/>
      <c r="AE57"/>
      <c r="AF57"/>
      <c r="AG57"/>
      <c r="AH57"/>
    </row>
    <row r="58" spans="1:34" ht="19.5" customHeight="1">
      <c r="A58" s="205" t="s">
        <v>120</v>
      </c>
      <c r="B58" s="206">
        <f t="shared" si="8"/>
        <v>3843</v>
      </c>
      <c r="C58" s="206">
        <f t="shared" si="9"/>
        <v>1908</v>
      </c>
      <c r="D58" s="206">
        <f t="shared" si="10"/>
        <v>1935</v>
      </c>
      <c r="E58" s="207">
        <f t="shared" si="12"/>
        <v>49.6</v>
      </c>
      <c r="F58" s="208">
        <f t="shared" si="12"/>
        <v>50.4</v>
      </c>
      <c r="G58" s="47"/>
      <c r="H58" s="37"/>
      <c r="I58" s="37"/>
      <c r="J58" s="37"/>
      <c r="L58"/>
      <c r="U58" s="24"/>
      <c r="V58" s="24"/>
      <c r="AC58"/>
      <c r="AD58"/>
      <c r="AE58"/>
      <c r="AF58"/>
      <c r="AG58"/>
      <c r="AH58"/>
    </row>
    <row r="59" spans="1:34" ht="19.5" customHeight="1">
      <c r="A59" s="205" t="s">
        <v>121</v>
      </c>
      <c r="B59" s="206">
        <f t="shared" si="8"/>
        <v>474</v>
      </c>
      <c r="C59" s="206">
        <f t="shared" si="9"/>
        <v>214</v>
      </c>
      <c r="D59" s="206">
        <f t="shared" si="10"/>
        <v>260</v>
      </c>
      <c r="E59" s="207">
        <f t="shared" si="12"/>
        <v>45.1</v>
      </c>
      <c r="F59" s="208">
        <f t="shared" si="12"/>
        <v>54.9</v>
      </c>
      <c r="G59" s="47"/>
      <c r="H59" s="37"/>
      <c r="I59" s="37"/>
      <c r="J59" s="37"/>
      <c r="L59"/>
      <c r="U59" s="24"/>
      <c r="V59" s="24"/>
      <c r="AC59"/>
      <c r="AD59"/>
      <c r="AE59"/>
      <c r="AF59"/>
      <c r="AG59"/>
      <c r="AH59"/>
    </row>
    <row r="60" spans="1:34" ht="19.5" customHeight="1">
      <c r="A60" s="205" t="s">
        <v>122</v>
      </c>
      <c r="B60" s="206">
        <f t="shared" si="8"/>
        <v>261</v>
      </c>
      <c r="C60" s="206">
        <f t="shared" si="9"/>
        <v>171</v>
      </c>
      <c r="D60" s="206">
        <f t="shared" si="10"/>
        <v>90</v>
      </c>
      <c r="E60" s="207">
        <f t="shared" si="12"/>
        <v>65.6</v>
      </c>
      <c r="F60" s="208">
        <f t="shared" si="12"/>
        <v>34.4</v>
      </c>
      <c r="G60" s="47"/>
      <c r="H60" s="37"/>
      <c r="I60" s="37"/>
      <c r="J60" s="37"/>
      <c r="L60"/>
      <c r="U60" s="24"/>
      <c r="V60" s="24"/>
      <c r="AC60"/>
      <c r="AD60"/>
      <c r="AE60"/>
      <c r="AF60"/>
      <c r="AG60"/>
      <c r="AH60"/>
    </row>
    <row r="61" spans="1:34" ht="19.5" customHeight="1">
      <c r="A61" s="205" t="s">
        <v>118</v>
      </c>
      <c r="B61" s="206">
        <f t="shared" si="8"/>
        <v>394</v>
      </c>
      <c r="C61" s="206">
        <f t="shared" si="9"/>
        <v>284</v>
      </c>
      <c r="D61" s="206">
        <f t="shared" si="10"/>
        <v>111</v>
      </c>
      <c r="E61" s="207">
        <f t="shared" si="12"/>
        <v>71.9</v>
      </c>
      <c r="F61" s="208">
        <f t="shared" si="12"/>
        <v>28.1</v>
      </c>
      <c r="G61" s="47"/>
      <c r="H61" s="37"/>
      <c r="I61" s="37"/>
      <c r="J61" s="37"/>
      <c r="L61"/>
      <c r="U61" s="24"/>
      <c r="V61" s="24"/>
      <c r="AC61"/>
      <c r="AD61"/>
      <c r="AE61"/>
      <c r="AF61"/>
      <c r="AG61"/>
      <c r="AH61"/>
    </row>
    <row r="62" spans="1:34" ht="19.5" customHeight="1">
      <c r="A62" s="205" t="s">
        <v>123</v>
      </c>
      <c r="B62" s="206">
        <f t="shared" si="8"/>
        <v>1601</v>
      </c>
      <c r="C62" s="206">
        <f t="shared" si="9"/>
        <v>589</v>
      </c>
      <c r="D62" s="206">
        <f t="shared" si="10"/>
        <v>1012</v>
      </c>
      <c r="E62" s="207">
        <f t="shared" si="12"/>
        <v>36.8</v>
      </c>
      <c r="F62" s="208">
        <f t="shared" si="12"/>
        <v>63.2</v>
      </c>
      <c r="G62" s="47"/>
      <c r="H62" s="37"/>
      <c r="I62" s="37"/>
      <c r="J62" s="37"/>
      <c r="L62"/>
      <c r="U62" s="24"/>
      <c r="V62" s="24"/>
      <c r="AC62"/>
      <c r="AD62"/>
      <c r="AE62"/>
      <c r="AF62"/>
      <c r="AG62"/>
      <c r="AH62"/>
    </row>
    <row r="63" spans="1:34" ht="19.5" customHeight="1">
      <c r="A63" s="205" t="s">
        <v>124</v>
      </c>
      <c r="B63" s="206">
        <f t="shared" si="8"/>
        <v>767</v>
      </c>
      <c r="C63" s="206">
        <f t="shared" si="9"/>
        <v>315</v>
      </c>
      <c r="D63" s="206">
        <f t="shared" si="10"/>
        <v>452</v>
      </c>
      <c r="E63" s="207">
        <f t="shared" si="12"/>
        <v>41.1</v>
      </c>
      <c r="F63" s="208">
        <f t="shared" si="12"/>
        <v>58.9</v>
      </c>
      <c r="G63" s="47"/>
      <c r="H63" s="37"/>
      <c r="I63" s="37"/>
      <c r="J63" s="37"/>
      <c r="L63"/>
      <c r="U63" s="24"/>
      <c r="V63" s="24"/>
      <c r="AC63"/>
      <c r="AD63"/>
      <c r="AE63"/>
      <c r="AF63"/>
      <c r="AG63"/>
      <c r="AH63"/>
    </row>
    <row r="64" spans="1:34" ht="19.5" customHeight="1">
      <c r="A64" s="205" t="s">
        <v>125</v>
      </c>
      <c r="B64" s="206">
        <f t="shared" si="8"/>
        <v>1270</v>
      </c>
      <c r="C64" s="206">
        <f t="shared" si="9"/>
        <v>517</v>
      </c>
      <c r="D64" s="206">
        <f>ROUND(F43/100,0)</f>
        <v>752</v>
      </c>
      <c r="E64" s="207">
        <f aca="true" t="shared" si="13" ref="E64:F67">ROUND(H43*100,1)</f>
        <v>40.7</v>
      </c>
      <c r="F64" s="208">
        <f t="shared" si="13"/>
        <v>59.3</v>
      </c>
      <c r="G64" s="47"/>
      <c r="H64" s="37"/>
      <c r="I64" s="37"/>
      <c r="J64" s="37"/>
      <c r="L64"/>
      <c r="U64" s="24"/>
      <c r="V64" s="24"/>
      <c r="AC64"/>
      <c r="AD64"/>
      <c r="AE64"/>
      <c r="AF64"/>
      <c r="AG64"/>
      <c r="AH64"/>
    </row>
    <row r="65" spans="1:34" ht="19.5" customHeight="1">
      <c r="A65" s="205" t="s">
        <v>126</v>
      </c>
      <c r="B65" s="206">
        <f t="shared" si="8"/>
        <v>1911</v>
      </c>
      <c r="C65" s="206">
        <f t="shared" si="9"/>
        <v>391</v>
      </c>
      <c r="D65" s="206">
        <f>ROUND(F44/100,0)</f>
        <v>1520</v>
      </c>
      <c r="E65" s="207">
        <f t="shared" si="13"/>
        <v>20.5</v>
      </c>
      <c r="F65" s="208">
        <f t="shared" si="13"/>
        <v>79.5</v>
      </c>
      <c r="G65" s="47"/>
      <c r="H65" s="37"/>
      <c r="I65" s="37"/>
      <c r="J65" s="37"/>
      <c r="L65"/>
      <c r="U65" s="24"/>
      <c r="V65" s="24"/>
      <c r="AC65"/>
      <c r="AD65"/>
      <c r="AE65"/>
      <c r="AF65"/>
      <c r="AG65"/>
      <c r="AH65"/>
    </row>
    <row r="66" spans="1:34" ht="19.5" customHeight="1">
      <c r="A66" s="205" t="s">
        <v>39</v>
      </c>
      <c r="B66" s="206">
        <f>ROUND(B45/100,0)</f>
        <v>126</v>
      </c>
      <c r="C66" s="206">
        <f>ROUND(D45/100,0)</f>
        <v>75</v>
      </c>
      <c r="D66" s="206">
        <f>ROUND(F45/100,0)</f>
        <v>51</v>
      </c>
      <c r="E66" s="207">
        <f t="shared" si="13"/>
        <v>59.7</v>
      </c>
      <c r="F66" s="208">
        <f t="shared" si="13"/>
        <v>40.3</v>
      </c>
      <c r="G66" s="47"/>
      <c r="H66" s="37"/>
      <c r="I66" s="37"/>
      <c r="J66" s="37"/>
      <c r="L66"/>
      <c r="U66" s="24"/>
      <c r="V66" s="24"/>
      <c r="AC66"/>
      <c r="AD66"/>
      <c r="AE66"/>
      <c r="AF66"/>
      <c r="AG66"/>
      <c r="AH66"/>
    </row>
    <row r="67" spans="1:34" ht="19.5" customHeight="1">
      <c r="A67" s="209" t="s">
        <v>40</v>
      </c>
      <c r="B67" s="210">
        <f>ROUND(B46/100,0)</f>
        <v>1060</v>
      </c>
      <c r="C67" s="210">
        <f>ROUND(D46/100,0)</f>
        <v>615</v>
      </c>
      <c r="D67" s="210">
        <f>ROUND(F46/100,0)</f>
        <v>445</v>
      </c>
      <c r="E67" s="211">
        <f t="shared" si="13"/>
        <v>58</v>
      </c>
      <c r="F67" s="212">
        <f t="shared" si="13"/>
        <v>42</v>
      </c>
      <c r="G67" s="47"/>
      <c r="H67" s="37"/>
      <c r="I67" s="37"/>
      <c r="J67" s="37"/>
      <c r="L67"/>
      <c r="U67" s="24"/>
      <c r="V67" s="24"/>
      <c r="AE67"/>
      <c r="AF67"/>
      <c r="AG67"/>
      <c r="AH67"/>
    </row>
    <row r="68" spans="21:34" ht="24.75" customHeight="1">
      <c r="U68" s="24"/>
      <c r="V68" s="24"/>
      <c r="AE68"/>
      <c r="AF68"/>
      <c r="AG68"/>
      <c r="AH68"/>
    </row>
    <row r="69" spans="1:15" ht="12">
      <c r="A69" s="13" t="s">
        <v>116</v>
      </c>
      <c r="O69" s="51" t="s">
        <v>42</v>
      </c>
    </row>
    <row r="70" spans="1:19" ht="30" customHeight="1">
      <c r="A70" s="20"/>
      <c r="B70" s="76" t="s">
        <v>145</v>
      </c>
      <c r="C70" s="77" t="s">
        <v>39</v>
      </c>
      <c r="D70" s="76" t="s">
        <v>37</v>
      </c>
      <c r="E70" s="76" t="s">
        <v>38</v>
      </c>
      <c r="F70" s="76" t="s">
        <v>144</v>
      </c>
      <c r="G70" s="76" t="s">
        <v>143</v>
      </c>
      <c r="H70" s="76" t="s">
        <v>142</v>
      </c>
      <c r="I70" s="76" t="s">
        <v>150</v>
      </c>
      <c r="J70" s="76" t="s">
        <v>149</v>
      </c>
      <c r="K70" s="76" t="s">
        <v>148</v>
      </c>
      <c r="L70" s="76" t="s">
        <v>141</v>
      </c>
      <c r="M70" s="76" t="s">
        <v>41</v>
      </c>
      <c r="N70" s="76" t="s">
        <v>152</v>
      </c>
      <c r="O70" s="76" t="s">
        <v>4</v>
      </c>
      <c r="P70" s="77" t="s">
        <v>3</v>
      </c>
      <c r="Q70" s="76" t="s">
        <v>140</v>
      </c>
      <c r="R70" s="77" t="s">
        <v>0</v>
      </c>
      <c r="S70" s="35"/>
    </row>
    <row r="71" spans="1:36" ht="19.5" customHeight="1">
      <c r="A71" s="25" t="s">
        <v>109</v>
      </c>
      <c r="B71" s="78">
        <f>H92/100</f>
        <v>0.6809999999999999</v>
      </c>
      <c r="C71" s="78">
        <f>H91/100</f>
        <v>0.843</v>
      </c>
      <c r="D71" s="78">
        <f>H90/100</f>
        <v>0.6779999999999999</v>
      </c>
      <c r="E71" s="78">
        <f>H89/100</f>
        <v>0.726</v>
      </c>
      <c r="F71" s="78">
        <f>H88/100</f>
        <v>0.603</v>
      </c>
      <c r="G71" s="78">
        <f>H87/100</f>
        <v>0.13799999999999998</v>
      </c>
      <c r="H71" s="78">
        <f>H86/100</f>
        <v>0.857</v>
      </c>
      <c r="I71" s="78">
        <f>H85/100</f>
        <v>0.799</v>
      </c>
      <c r="J71" s="78">
        <f>H84/100</f>
        <v>0.7170000000000001</v>
      </c>
      <c r="K71" s="78">
        <f>H83/100</f>
        <v>0.501</v>
      </c>
      <c r="L71" s="78">
        <f>H82/100</f>
        <v>0.768</v>
      </c>
      <c r="M71" s="78">
        <f>H81/100</f>
        <v>0.8059999999999999</v>
      </c>
      <c r="N71" s="78">
        <f>H80/100</f>
        <v>0.9490000000000001</v>
      </c>
      <c r="O71" s="78">
        <f>H79/100</f>
        <v>0.772</v>
      </c>
      <c r="P71" s="78">
        <f>H78/100</f>
        <v>0.966</v>
      </c>
      <c r="Q71" s="78">
        <f>H77/100</f>
        <v>0.9740000000000001</v>
      </c>
      <c r="R71" s="78">
        <f>H76/100</f>
        <v>0.647</v>
      </c>
      <c r="S71" s="36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17" t="s">
        <v>81</v>
      </c>
      <c r="B72" s="78">
        <f>I92/100</f>
        <v>0.319</v>
      </c>
      <c r="C72" s="78">
        <f>I91/100</f>
        <v>0.157</v>
      </c>
      <c r="D72" s="78">
        <f>I90/100</f>
        <v>0.322</v>
      </c>
      <c r="E72" s="78">
        <f>I89/100</f>
        <v>0.27399999999999997</v>
      </c>
      <c r="F72" s="78">
        <f>I88/100</f>
        <v>0.397</v>
      </c>
      <c r="G72" s="78">
        <f>I87/100</f>
        <v>0.862</v>
      </c>
      <c r="H72" s="78">
        <f>I86/100</f>
        <v>0.14300000000000002</v>
      </c>
      <c r="I72" s="78">
        <f>I85/100</f>
        <v>0.201</v>
      </c>
      <c r="J72" s="78">
        <f>I84/100</f>
        <v>0.28300000000000003</v>
      </c>
      <c r="K72" s="78">
        <f>I83/100</f>
        <v>0.499</v>
      </c>
      <c r="L72" s="78">
        <f>I82/100</f>
        <v>0.23199999999999998</v>
      </c>
      <c r="M72" s="78">
        <f>I81/100</f>
        <v>0.19399999999999998</v>
      </c>
      <c r="N72" s="78">
        <f>I80/100</f>
        <v>0.051</v>
      </c>
      <c r="O72" s="78">
        <f>I79/100</f>
        <v>0.228</v>
      </c>
      <c r="P72" s="78">
        <f>I78/100</f>
        <v>0.034</v>
      </c>
      <c r="Q72" s="78">
        <f>I77/100</f>
        <v>0.026000000000000002</v>
      </c>
      <c r="R72" s="78">
        <f>I76/100</f>
        <v>0.353</v>
      </c>
      <c r="S72" s="36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19"/>
      <c r="B74" s="19" t="s">
        <v>15</v>
      </c>
      <c r="C74" s="19" t="s">
        <v>16</v>
      </c>
      <c r="D74" s="19" t="s">
        <v>109</v>
      </c>
      <c r="E74" s="19" t="s">
        <v>16</v>
      </c>
      <c r="F74" s="39" t="s">
        <v>81</v>
      </c>
      <c r="G74" s="39" t="s">
        <v>16</v>
      </c>
      <c r="H74" s="19" t="s">
        <v>109</v>
      </c>
      <c r="I74" s="39" t="s">
        <v>81</v>
      </c>
      <c r="J74" s="13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40" t="s">
        <v>17</v>
      </c>
      <c r="B75" s="79" t="s">
        <v>18</v>
      </c>
      <c r="C75" s="79" t="s">
        <v>19</v>
      </c>
      <c r="D75" s="40" t="s">
        <v>18</v>
      </c>
      <c r="E75" s="40" t="s">
        <v>19</v>
      </c>
      <c r="F75" s="40" t="s">
        <v>18</v>
      </c>
      <c r="G75" s="40" t="s">
        <v>19</v>
      </c>
      <c r="H75" s="40" t="s">
        <v>19</v>
      </c>
      <c r="I75" s="40" t="s">
        <v>19</v>
      </c>
      <c r="J75" s="25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49" t="s">
        <v>0</v>
      </c>
      <c r="B76" s="231">
        <v>1847200</v>
      </c>
      <c r="C76" s="232">
        <v>100</v>
      </c>
      <c r="D76" s="231">
        <v>1194706</v>
      </c>
      <c r="E76" s="232">
        <v>100</v>
      </c>
      <c r="F76" s="233">
        <v>652494</v>
      </c>
      <c r="G76" s="232">
        <v>100</v>
      </c>
      <c r="H76" s="234">
        <f>100-I76</f>
        <v>64.7</v>
      </c>
      <c r="I76" s="235">
        <v>35.3</v>
      </c>
      <c r="J76" s="42"/>
      <c r="K76" s="56"/>
      <c r="O76" s="24"/>
      <c r="P76"/>
      <c r="Q76"/>
      <c r="R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49" t="s">
        <v>128</v>
      </c>
      <c r="B77" s="236">
        <v>385</v>
      </c>
      <c r="C77" s="237">
        <f>B77/$B$76*100</f>
        <v>0.02084235599826765</v>
      </c>
      <c r="D77" s="236">
        <v>375</v>
      </c>
      <c r="E77" s="237">
        <f>D77/$D$76*100</f>
        <v>0.03138847549104131</v>
      </c>
      <c r="F77" s="236">
        <v>10</v>
      </c>
      <c r="G77" s="237">
        <f>F77/$F$76*100</f>
        <v>0.0015325811425085903</v>
      </c>
      <c r="H77" s="238">
        <f aca="true" t="shared" si="14" ref="H77:H92">100-I77</f>
        <v>97.4</v>
      </c>
      <c r="I77" s="239">
        <v>2.6</v>
      </c>
      <c r="J77" s="42"/>
      <c r="K77" s="37"/>
      <c r="O77" s="24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49" t="s">
        <v>11</v>
      </c>
      <c r="B78" s="240">
        <v>85508</v>
      </c>
      <c r="C78" s="237">
        <f aca="true" t="shared" si="15" ref="C78:C92">B78/$B$76*100</f>
        <v>4.629060199220442</v>
      </c>
      <c r="D78" s="240">
        <v>82592</v>
      </c>
      <c r="E78" s="237">
        <f aca="true" t="shared" si="16" ref="E78:E92">D78/$D$76*100</f>
        <v>6.913165247349558</v>
      </c>
      <c r="F78" s="236">
        <v>2916</v>
      </c>
      <c r="G78" s="237">
        <f aca="true" t="shared" si="17" ref="G78:G92">F78/$F$76*100</f>
        <v>0.4469006611555049</v>
      </c>
      <c r="H78" s="238">
        <f t="shared" si="14"/>
        <v>96.6</v>
      </c>
      <c r="I78" s="239">
        <v>3.4</v>
      </c>
      <c r="J78" s="42"/>
      <c r="K78" s="38"/>
      <c r="O78" s="24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49" t="s">
        <v>131</v>
      </c>
      <c r="B79" s="240">
        <v>412876</v>
      </c>
      <c r="C79" s="237">
        <f t="shared" si="15"/>
        <v>22.351450844521437</v>
      </c>
      <c r="D79" s="240">
        <v>318842</v>
      </c>
      <c r="E79" s="237">
        <f t="shared" si="16"/>
        <v>26.687904806705582</v>
      </c>
      <c r="F79" s="236">
        <v>94034</v>
      </c>
      <c r="G79" s="237">
        <f t="shared" si="17"/>
        <v>14.411473515465275</v>
      </c>
      <c r="H79" s="238">
        <f t="shared" si="14"/>
        <v>77.2</v>
      </c>
      <c r="I79" s="239">
        <v>22.8</v>
      </c>
      <c r="J79" s="42"/>
      <c r="O79" s="24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49" t="s">
        <v>133</v>
      </c>
      <c r="B80" s="240">
        <v>6784</v>
      </c>
      <c r="C80" s="237">
        <f t="shared" si="15"/>
        <v>0.3672585534863577</v>
      </c>
      <c r="D80" s="240">
        <v>6441</v>
      </c>
      <c r="E80" s="237">
        <f t="shared" si="16"/>
        <v>0.5391284550341255</v>
      </c>
      <c r="F80" s="236">
        <v>343</v>
      </c>
      <c r="G80" s="237">
        <f t="shared" si="17"/>
        <v>0.052567533188044635</v>
      </c>
      <c r="H80" s="238">
        <f t="shared" si="14"/>
        <v>94.9</v>
      </c>
      <c r="I80" s="239">
        <v>5.1</v>
      </c>
      <c r="J80" s="42"/>
      <c r="O80" s="24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49" t="s">
        <v>31</v>
      </c>
      <c r="B81" s="240">
        <v>33312</v>
      </c>
      <c r="C81" s="237">
        <f t="shared" si="15"/>
        <v>1.8033780857514077</v>
      </c>
      <c r="D81" s="240">
        <v>26879</v>
      </c>
      <c r="E81" s="237">
        <f t="shared" si="16"/>
        <v>2.249842220596532</v>
      </c>
      <c r="F81" s="236">
        <v>6433</v>
      </c>
      <c r="G81" s="237">
        <f t="shared" si="17"/>
        <v>0.985909448975776</v>
      </c>
      <c r="H81" s="238">
        <f t="shared" si="14"/>
        <v>80.6</v>
      </c>
      <c r="I81" s="239">
        <v>19.4</v>
      </c>
      <c r="J81" s="42"/>
      <c r="O81" s="24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49" t="s">
        <v>119</v>
      </c>
      <c r="B82" s="240">
        <v>137650</v>
      </c>
      <c r="C82" s="237">
        <f t="shared" si="15"/>
        <v>7.451818969250758</v>
      </c>
      <c r="D82" s="240">
        <v>105657</v>
      </c>
      <c r="E82" s="237">
        <f t="shared" si="16"/>
        <v>8.84376574655187</v>
      </c>
      <c r="F82" s="236">
        <v>31993</v>
      </c>
      <c r="G82" s="237">
        <f t="shared" si="17"/>
        <v>4.903186849227732</v>
      </c>
      <c r="H82" s="238">
        <f t="shared" si="14"/>
        <v>76.8</v>
      </c>
      <c r="I82" s="239">
        <v>23.2</v>
      </c>
      <c r="J82" s="42"/>
      <c r="O82" s="24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49" t="s">
        <v>120</v>
      </c>
      <c r="B83" s="240">
        <v>384326</v>
      </c>
      <c r="C83" s="237">
        <f t="shared" si="15"/>
        <v>20.80586834127328</v>
      </c>
      <c r="D83" s="240">
        <v>192560</v>
      </c>
      <c r="E83" s="237">
        <f t="shared" si="16"/>
        <v>16.11777290814644</v>
      </c>
      <c r="F83" s="236">
        <v>191766</v>
      </c>
      <c r="G83" s="237">
        <f t="shared" si="17"/>
        <v>29.389695537430228</v>
      </c>
      <c r="H83" s="238">
        <f t="shared" si="14"/>
        <v>50.1</v>
      </c>
      <c r="I83" s="239">
        <v>49.9</v>
      </c>
      <c r="J83" s="42"/>
      <c r="O83" s="24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49" t="s">
        <v>121</v>
      </c>
      <c r="B84" s="240">
        <v>47364</v>
      </c>
      <c r="C84" s="237">
        <f t="shared" si="15"/>
        <v>2.5640970116933737</v>
      </c>
      <c r="D84" s="240">
        <v>33879</v>
      </c>
      <c r="E84" s="237">
        <f t="shared" si="16"/>
        <v>2.835760429762636</v>
      </c>
      <c r="F84" s="236">
        <v>13485</v>
      </c>
      <c r="G84" s="237">
        <f t="shared" si="17"/>
        <v>2.066685670672834</v>
      </c>
      <c r="H84" s="238">
        <f t="shared" si="14"/>
        <v>71.7</v>
      </c>
      <c r="I84" s="239">
        <v>28.3</v>
      </c>
      <c r="J84" s="42"/>
      <c r="O84" s="2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49" t="s">
        <v>122</v>
      </c>
      <c r="B85" s="240">
        <v>26123</v>
      </c>
      <c r="C85" s="237">
        <f t="shared" si="15"/>
        <v>1.4141944564746645</v>
      </c>
      <c r="D85" s="240">
        <v>20878</v>
      </c>
      <c r="E85" s="237">
        <f t="shared" si="16"/>
        <v>1.7475429101385613</v>
      </c>
      <c r="F85" s="236">
        <v>5245</v>
      </c>
      <c r="G85" s="237">
        <f t="shared" si="17"/>
        <v>0.8038388092457556</v>
      </c>
      <c r="H85" s="238">
        <f t="shared" si="14"/>
        <v>79.9</v>
      </c>
      <c r="I85" s="239">
        <v>20.1</v>
      </c>
      <c r="J85" s="42"/>
      <c r="O85" s="24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49" t="s">
        <v>118</v>
      </c>
      <c r="B86" s="240">
        <v>39422</v>
      </c>
      <c r="C86" s="237">
        <f t="shared" si="15"/>
        <v>2.134148982243395</v>
      </c>
      <c r="D86" s="240">
        <v>33790</v>
      </c>
      <c r="E86" s="237">
        <f t="shared" si="16"/>
        <v>2.828310898246096</v>
      </c>
      <c r="F86" s="236">
        <v>5632</v>
      </c>
      <c r="G86" s="237">
        <f t="shared" si="17"/>
        <v>0.8631496994608379</v>
      </c>
      <c r="H86" s="238">
        <f t="shared" si="14"/>
        <v>85.7</v>
      </c>
      <c r="I86" s="239">
        <v>14.3</v>
      </c>
      <c r="J86" s="42"/>
      <c r="O86" s="24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49" t="s">
        <v>123</v>
      </c>
      <c r="B87" s="240">
        <v>160094</v>
      </c>
      <c r="C87" s="237">
        <f t="shared" si="15"/>
        <v>8.666847119965352</v>
      </c>
      <c r="D87" s="240">
        <v>22095</v>
      </c>
      <c r="E87" s="237">
        <f t="shared" si="16"/>
        <v>1.8494089759321541</v>
      </c>
      <c r="F87" s="236">
        <v>137999</v>
      </c>
      <c r="G87" s="237">
        <f t="shared" si="17"/>
        <v>21.149466508504293</v>
      </c>
      <c r="H87" s="238">
        <f t="shared" si="14"/>
        <v>13.799999999999997</v>
      </c>
      <c r="I87" s="239">
        <v>86.2</v>
      </c>
      <c r="J87" s="42"/>
      <c r="O87" s="24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49" t="s">
        <v>124</v>
      </c>
      <c r="B88" s="240">
        <v>76738</v>
      </c>
      <c r="C88" s="237">
        <f t="shared" si="15"/>
        <v>4.154287570376787</v>
      </c>
      <c r="D88" s="240">
        <v>46237</v>
      </c>
      <c r="E88" s="237">
        <f t="shared" si="16"/>
        <v>3.8701571767447387</v>
      </c>
      <c r="F88" s="236">
        <v>30501</v>
      </c>
      <c r="G88" s="237">
        <f t="shared" si="17"/>
        <v>4.674525742765451</v>
      </c>
      <c r="H88" s="238">
        <f t="shared" si="14"/>
        <v>60.3</v>
      </c>
      <c r="I88" s="239">
        <v>39.7</v>
      </c>
      <c r="J88" s="42"/>
      <c r="O88" s="24"/>
      <c r="U88" s="24"/>
      <c r="V88" s="24"/>
      <c r="AA88"/>
      <c r="AB88"/>
      <c r="AC88"/>
      <c r="AD88"/>
      <c r="AE88"/>
      <c r="AF88"/>
      <c r="AG88"/>
      <c r="AH88"/>
    </row>
    <row r="89" spans="1:34" ht="19.5" customHeight="1">
      <c r="A89" s="49" t="s">
        <v>125</v>
      </c>
      <c r="B89" s="240">
        <v>126956</v>
      </c>
      <c r="C89" s="237">
        <f t="shared" si="15"/>
        <v>6.87288869640537</v>
      </c>
      <c r="D89" s="240">
        <v>92104</v>
      </c>
      <c r="E89" s="237">
        <f t="shared" si="16"/>
        <v>7.709344391004984</v>
      </c>
      <c r="F89" s="236">
        <v>34852</v>
      </c>
      <c r="G89" s="237">
        <f t="shared" si="17"/>
        <v>5.341351797870939</v>
      </c>
      <c r="H89" s="238">
        <f>100-I89</f>
        <v>72.6</v>
      </c>
      <c r="I89" s="239">
        <v>27.4</v>
      </c>
      <c r="J89" s="42"/>
      <c r="O89" s="24"/>
      <c r="U89" s="24"/>
      <c r="V89" s="24"/>
      <c r="AA89"/>
      <c r="AB89"/>
      <c r="AC89"/>
      <c r="AD89"/>
      <c r="AE89"/>
      <c r="AF89"/>
      <c r="AG89"/>
      <c r="AH89"/>
    </row>
    <row r="90" spans="1:34" ht="19.5" customHeight="1">
      <c r="A90" s="49" t="s">
        <v>126</v>
      </c>
      <c r="B90" s="240">
        <v>191121</v>
      </c>
      <c r="C90" s="237">
        <f t="shared" si="15"/>
        <v>10.346524469467303</v>
      </c>
      <c r="D90" s="240">
        <v>129645</v>
      </c>
      <c r="E90" s="237">
        <f t="shared" si="16"/>
        <v>10.851623746762803</v>
      </c>
      <c r="F90" s="236">
        <v>61476</v>
      </c>
      <c r="G90" s="237">
        <f t="shared" si="17"/>
        <v>9.421695831685808</v>
      </c>
      <c r="H90" s="238">
        <f>100-I90</f>
        <v>67.8</v>
      </c>
      <c r="I90" s="239">
        <v>32.2</v>
      </c>
      <c r="J90" s="42"/>
      <c r="O90" s="24"/>
      <c r="U90" s="24"/>
      <c r="V90" s="24"/>
      <c r="AA90"/>
      <c r="AB90"/>
      <c r="AC90"/>
      <c r="AD90"/>
      <c r="AE90"/>
      <c r="AF90"/>
      <c r="AG90"/>
      <c r="AH90"/>
    </row>
    <row r="91" spans="1:34" ht="19.5" customHeight="1">
      <c r="A91" s="49" t="s">
        <v>39</v>
      </c>
      <c r="B91" s="240">
        <v>12574</v>
      </c>
      <c r="C91" s="237">
        <f t="shared" si="15"/>
        <v>0.6807059333044608</v>
      </c>
      <c r="D91" s="240">
        <v>10606</v>
      </c>
      <c r="E91" s="237">
        <f t="shared" si="16"/>
        <v>0.8877497894879577</v>
      </c>
      <c r="F91" s="236">
        <v>1968</v>
      </c>
      <c r="G91" s="237">
        <f t="shared" si="17"/>
        <v>0.3016119688456905</v>
      </c>
      <c r="H91" s="238">
        <f t="shared" si="14"/>
        <v>84.3</v>
      </c>
      <c r="I91" s="239">
        <v>15.7</v>
      </c>
      <c r="J91" s="42"/>
      <c r="O91" s="24"/>
      <c r="U91" s="24"/>
      <c r="V91" s="24"/>
      <c r="AC91"/>
      <c r="AD91"/>
      <c r="AE91"/>
      <c r="AF91"/>
      <c r="AG91"/>
      <c r="AH91"/>
    </row>
    <row r="92" spans="1:34" ht="19.5" customHeight="1">
      <c r="A92" s="50" t="s">
        <v>40</v>
      </c>
      <c r="B92" s="241">
        <v>105969</v>
      </c>
      <c r="C92" s="242">
        <f t="shared" si="15"/>
        <v>5.736736682546557</v>
      </c>
      <c r="D92" s="241">
        <v>72129</v>
      </c>
      <c r="E92" s="242">
        <f t="shared" si="16"/>
        <v>6.03738492984885</v>
      </c>
      <c r="F92" s="243">
        <v>33840</v>
      </c>
      <c r="G92" s="242">
        <f t="shared" si="17"/>
        <v>5.18625458624907</v>
      </c>
      <c r="H92" s="244">
        <f t="shared" si="14"/>
        <v>68.1</v>
      </c>
      <c r="I92" s="245">
        <v>31.9</v>
      </c>
      <c r="J92" s="42"/>
      <c r="O92" s="24"/>
      <c r="U92" s="24"/>
      <c r="V92" s="24"/>
      <c r="AC92"/>
      <c r="AD92"/>
      <c r="AE92"/>
      <c r="AF92"/>
      <c r="AG92"/>
      <c r="AH92"/>
    </row>
    <row r="93" spans="3:34" ht="12">
      <c r="C93" s="24"/>
      <c r="E93" s="24"/>
      <c r="G93" s="24"/>
      <c r="U93" s="24"/>
      <c r="V93" s="24"/>
      <c r="AC93"/>
      <c r="AD93"/>
      <c r="AE93"/>
      <c r="AF93"/>
      <c r="AG93"/>
      <c r="AH93"/>
    </row>
    <row r="94" spans="21:34" ht="12">
      <c r="U94" s="24"/>
      <c r="V94" s="24"/>
      <c r="AC94"/>
      <c r="AD94"/>
      <c r="AE94"/>
      <c r="AF94"/>
      <c r="AG94"/>
      <c r="AH94"/>
    </row>
    <row r="95" spans="1:34" ht="12">
      <c r="A95" s="19"/>
      <c r="B95" s="19" t="s">
        <v>15</v>
      </c>
      <c r="C95" s="19" t="s">
        <v>109</v>
      </c>
      <c r="D95" s="39" t="s">
        <v>81</v>
      </c>
      <c r="E95" s="19" t="s">
        <v>109</v>
      </c>
      <c r="F95" s="39" t="s">
        <v>81</v>
      </c>
      <c r="G95" s="25"/>
      <c r="H95" s="33"/>
      <c r="I95" s="33"/>
      <c r="J95" s="33"/>
      <c r="L95"/>
      <c r="U95" s="24"/>
      <c r="V95" s="24"/>
      <c r="AC95"/>
      <c r="AD95"/>
      <c r="AE95"/>
      <c r="AF95"/>
      <c r="AG95"/>
      <c r="AH95"/>
    </row>
    <row r="96" spans="1:34" ht="12">
      <c r="A96" s="40" t="s">
        <v>17</v>
      </c>
      <c r="B96" s="79" t="s">
        <v>18</v>
      </c>
      <c r="C96" s="40" t="s">
        <v>18</v>
      </c>
      <c r="D96" s="40" t="s">
        <v>18</v>
      </c>
      <c r="E96" s="40" t="s">
        <v>20</v>
      </c>
      <c r="F96" s="40" t="s">
        <v>20</v>
      </c>
      <c r="G96" s="25"/>
      <c r="H96" s="33"/>
      <c r="I96" s="33"/>
      <c r="J96" s="33"/>
      <c r="L96"/>
      <c r="U96" s="24"/>
      <c r="V96" s="24"/>
      <c r="AC96"/>
      <c r="AD96"/>
      <c r="AE96"/>
      <c r="AF96"/>
      <c r="AG96"/>
      <c r="AH96"/>
    </row>
    <row r="97" spans="1:34" ht="19.5" customHeight="1">
      <c r="A97" s="201" t="s">
        <v>43</v>
      </c>
      <c r="B97" s="202">
        <f aca="true" t="shared" si="18" ref="B97:B109">ROUND(B76/100,0)</f>
        <v>18472</v>
      </c>
      <c r="C97" s="202">
        <f aca="true" t="shared" si="19" ref="C97:C109">ROUND(D76/100,0)</f>
        <v>11947</v>
      </c>
      <c r="D97" s="202">
        <f aca="true" t="shared" si="20" ref="D97:D109">ROUND(F76/100,0)</f>
        <v>6525</v>
      </c>
      <c r="E97" s="203">
        <f aca="true" t="shared" si="21" ref="E97:E109">H76</f>
        <v>64.7</v>
      </c>
      <c r="F97" s="204">
        <f aca="true" t="shared" si="22" ref="F97:F109">I76</f>
        <v>35.3</v>
      </c>
      <c r="G97" s="47"/>
      <c r="H97" s="37"/>
      <c r="I97" s="37"/>
      <c r="J97" s="37"/>
      <c r="L97"/>
      <c r="U97" s="24"/>
      <c r="V97" s="24"/>
      <c r="AC97"/>
      <c r="AD97"/>
      <c r="AE97"/>
      <c r="AF97"/>
      <c r="AG97"/>
      <c r="AH97"/>
    </row>
    <row r="98" spans="1:34" ht="19.5" customHeight="1">
      <c r="A98" s="205" t="s">
        <v>44</v>
      </c>
      <c r="B98" s="206">
        <f t="shared" si="18"/>
        <v>4</v>
      </c>
      <c r="C98" s="206">
        <f t="shared" si="19"/>
        <v>4</v>
      </c>
      <c r="D98" s="206">
        <f t="shared" si="20"/>
        <v>0</v>
      </c>
      <c r="E98" s="207">
        <f t="shared" si="21"/>
        <v>97.4</v>
      </c>
      <c r="F98" s="208">
        <f t="shared" si="22"/>
        <v>2.6</v>
      </c>
      <c r="G98" s="47"/>
      <c r="H98" s="37"/>
      <c r="I98" s="37"/>
      <c r="J98" s="37"/>
      <c r="L98"/>
      <c r="U98" s="24"/>
      <c r="V98" s="24"/>
      <c r="AC98"/>
      <c r="AD98"/>
      <c r="AE98"/>
      <c r="AF98"/>
      <c r="AG98"/>
      <c r="AH98"/>
    </row>
    <row r="99" spans="1:34" ht="19.5" customHeight="1">
      <c r="A99" s="205" t="s">
        <v>45</v>
      </c>
      <c r="B99" s="206">
        <f t="shared" si="18"/>
        <v>855</v>
      </c>
      <c r="C99" s="206">
        <f t="shared" si="19"/>
        <v>826</v>
      </c>
      <c r="D99" s="206">
        <f t="shared" si="20"/>
        <v>29</v>
      </c>
      <c r="E99" s="207">
        <f t="shared" si="21"/>
        <v>96.6</v>
      </c>
      <c r="F99" s="208">
        <f t="shared" si="22"/>
        <v>3.4</v>
      </c>
      <c r="G99" s="47"/>
      <c r="H99" s="37"/>
      <c r="I99" s="37"/>
      <c r="J99" s="37"/>
      <c r="L99"/>
      <c r="U99" s="24"/>
      <c r="V99" s="24"/>
      <c r="AC99"/>
      <c r="AD99"/>
      <c r="AE99"/>
      <c r="AF99"/>
      <c r="AG99"/>
      <c r="AH99"/>
    </row>
    <row r="100" spans="1:34" ht="19.5" customHeight="1">
      <c r="A100" s="205" t="s">
        <v>46</v>
      </c>
      <c r="B100" s="206">
        <f t="shared" si="18"/>
        <v>4129</v>
      </c>
      <c r="C100" s="206">
        <f t="shared" si="19"/>
        <v>3188</v>
      </c>
      <c r="D100" s="206">
        <f t="shared" si="20"/>
        <v>940</v>
      </c>
      <c r="E100" s="207">
        <f t="shared" si="21"/>
        <v>77.2</v>
      </c>
      <c r="F100" s="208">
        <f t="shared" si="22"/>
        <v>22.8</v>
      </c>
      <c r="G100" s="47"/>
      <c r="H100" s="37"/>
      <c r="I100" s="37"/>
      <c r="J100" s="37"/>
      <c r="L100"/>
      <c r="U100" s="24"/>
      <c r="V100" s="24"/>
      <c r="AC100"/>
      <c r="AD100"/>
      <c r="AE100"/>
      <c r="AF100"/>
      <c r="AG100"/>
      <c r="AH100"/>
    </row>
    <row r="101" spans="1:34" ht="19.5" customHeight="1">
      <c r="A101" s="205" t="s">
        <v>61</v>
      </c>
      <c r="B101" s="206">
        <f t="shared" si="18"/>
        <v>68</v>
      </c>
      <c r="C101" s="206">
        <f t="shared" si="19"/>
        <v>64</v>
      </c>
      <c r="D101" s="206">
        <f t="shared" si="20"/>
        <v>3</v>
      </c>
      <c r="E101" s="207">
        <f t="shared" si="21"/>
        <v>94.9</v>
      </c>
      <c r="F101" s="208">
        <f t="shared" si="22"/>
        <v>5.1</v>
      </c>
      <c r="G101" s="47"/>
      <c r="H101" s="37"/>
      <c r="I101" s="37"/>
      <c r="J101" s="37"/>
      <c r="L101"/>
      <c r="U101" s="24"/>
      <c r="V101" s="24"/>
      <c r="AC101"/>
      <c r="AD101"/>
      <c r="AE101"/>
      <c r="AF101"/>
      <c r="AG101"/>
      <c r="AH101"/>
    </row>
    <row r="102" spans="1:34" ht="19.5" customHeight="1">
      <c r="A102" s="205" t="s">
        <v>41</v>
      </c>
      <c r="B102" s="206">
        <f t="shared" si="18"/>
        <v>333</v>
      </c>
      <c r="C102" s="206">
        <f t="shared" si="19"/>
        <v>269</v>
      </c>
      <c r="D102" s="206">
        <f t="shared" si="20"/>
        <v>64</v>
      </c>
      <c r="E102" s="207">
        <f t="shared" si="21"/>
        <v>80.6</v>
      </c>
      <c r="F102" s="208">
        <f t="shared" si="22"/>
        <v>19.4</v>
      </c>
      <c r="G102" s="47"/>
      <c r="H102" s="37"/>
      <c r="I102" s="37"/>
      <c r="J102" s="37"/>
      <c r="L102"/>
      <c r="U102" s="24"/>
      <c r="V102" s="24"/>
      <c r="AC102"/>
      <c r="AD102"/>
      <c r="AE102"/>
      <c r="AF102"/>
      <c r="AG102"/>
      <c r="AH102"/>
    </row>
    <row r="103" spans="1:34" ht="19.5" customHeight="1">
      <c r="A103" s="205" t="s">
        <v>32</v>
      </c>
      <c r="B103" s="206">
        <f t="shared" si="18"/>
        <v>1377</v>
      </c>
      <c r="C103" s="206">
        <f t="shared" si="19"/>
        <v>1057</v>
      </c>
      <c r="D103" s="206">
        <f t="shared" si="20"/>
        <v>320</v>
      </c>
      <c r="E103" s="207">
        <f t="shared" si="21"/>
        <v>76.8</v>
      </c>
      <c r="F103" s="208">
        <f t="shared" si="22"/>
        <v>23.2</v>
      </c>
      <c r="G103" s="47"/>
      <c r="H103" s="37"/>
      <c r="I103" s="37"/>
      <c r="J103" s="37"/>
      <c r="L103"/>
      <c r="U103" s="24"/>
      <c r="V103" s="24"/>
      <c r="AC103"/>
      <c r="AD103"/>
      <c r="AE103"/>
      <c r="AF103"/>
      <c r="AG103"/>
      <c r="AH103"/>
    </row>
    <row r="104" spans="1:34" ht="19.5" customHeight="1">
      <c r="A104" s="205" t="s">
        <v>33</v>
      </c>
      <c r="B104" s="206">
        <f t="shared" si="18"/>
        <v>3843</v>
      </c>
      <c r="C104" s="206">
        <f t="shared" si="19"/>
        <v>1926</v>
      </c>
      <c r="D104" s="206">
        <f t="shared" si="20"/>
        <v>1918</v>
      </c>
      <c r="E104" s="207">
        <f t="shared" si="21"/>
        <v>50.1</v>
      </c>
      <c r="F104" s="208">
        <f t="shared" si="22"/>
        <v>49.9</v>
      </c>
      <c r="G104" s="47"/>
      <c r="H104" s="37"/>
      <c r="I104" s="37"/>
      <c r="J104" s="37"/>
      <c r="L104"/>
      <c r="U104" s="24"/>
      <c r="V104" s="24"/>
      <c r="AC104"/>
      <c r="AD104"/>
      <c r="AE104"/>
      <c r="AF104"/>
      <c r="AG104"/>
      <c r="AH104"/>
    </row>
    <row r="105" spans="1:34" ht="19.5" customHeight="1">
      <c r="A105" s="205" t="s">
        <v>34</v>
      </c>
      <c r="B105" s="206">
        <f t="shared" si="18"/>
        <v>474</v>
      </c>
      <c r="C105" s="206">
        <f t="shared" si="19"/>
        <v>339</v>
      </c>
      <c r="D105" s="206">
        <f t="shared" si="20"/>
        <v>135</v>
      </c>
      <c r="E105" s="207">
        <f t="shared" si="21"/>
        <v>71.7</v>
      </c>
      <c r="F105" s="208">
        <f t="shared" si="22"/>
        <v>28.3</v>
      </c>
      <c r="G105" s="47"/>
      <c r="H105" s="37"/>
      <c r="I105" s="37"/>
      <c r="J105" s="37"/>
      <c r="L105"/>
      <c r="U105" s="24"/>
      <c r="V105" s="24"/>
      <c r="AC105"/>
      <c r="AD105"/>
      <c r="AE105"/>
      <c r="AF105"/>
      <c r="AG105"/>
      <c r="AH105"/>
    </row>
    <row r="106" spans="1:34" ht="19.5" customHeight="1">
      <c r="A106" s="205" t="s">
        <v>35</v>
      </c>
      <c r="B106" s="206">
        <f t="shared" si="18"/>
        <v>261</v>
      </c>
      <c r="C106" s="206">
        <f t="shared" si="19"/>
        <v>209</v>
      </c>
      <c r="D106" s="206">
        <f t="shared" si="20"/>
        <v>52</v>
      </c>
      <c r="E106" s="207">
        <f t="shared" si="21"/>
        <v>79.9</v>
      </c>
      <c r="F106" s="208">
        <f t="shared" si="22"/>
        <v>20.1</v>
      </c>
      <c r="G106" s="47"/>
      <c r="H106" s="37"/>
      <c r="I106" s="37"/>
      <c r="J106" s="37"/>
      <c r="L106"/>
      <c r="U106" s="24"/>
      <c r="V106" s="24"/>
      <c r="AC106"/>
      <c r="AD106"/>
      <c r="AE106"/>
      <c r="AF106"/>
      <c r="AG106"/>
      <c r="AH106"/>
    </row>
    <row r="107" spans="1:34" ht="19.5" customHeight="1">
      <c r="A107" s="205" t="s">
        <v>36</v>
      </c>
      <c r="B107" s="206">
        <f t="shared" si="18"/>
        <v>394</v>
      </c>
      <c r="C107" s="206">
        <f t="shared" si="19"/>
        <v>338</v>
      </c>
      <c r="D107" s="206">
        <f t="shared" si="20"/>
        <v>56</v>
      </c>
      <c r="E107" s="207">
        <f t="shared" si="21"/>
        <v>85.7</v>
      </c>
      <c r="F107" s="208">
        <f t="shared" si="22"/>
        <v>14.3</v>
      </c>
      <c r="G107" s="47"/>
      <c r="H107" s="37"/>
      <c r="I107" s="37"/>
      <c r="J107" s="37"/>
      <c r="L107"/>
      <c r="U107" s="24"/>
      <c r="V107" s="24"/>
      <c r="AC107"/>
      <c r="AD107"/>
      <c r="AE107"/>
      <c r="AF107"/>
      <c r="AG107"/>
      <c r="AH107"/>
    </row>
    <row r="108" spans="1:34" ht="19.5" customHeight="1">
      <c r="A108" s="205" t="s">
        <v>37</v>
      </c>
      <c r="B108" s="206">
        <f t="shared" si="18"/>
        <v>1601</v>
      </c>
      <c r="C108" s="206">
        <f t="shared" si="19"/>
        <v>221</v>
      </c>
      <c r="D108" s="206">
        <f t="shared" si="20"/>
        <v>1380</v>
      </c>
      <c r="E108" s="207">
        <f t="shared" si="21"/>
        <v>13.799999999999997</v>
      </c>
      <c r="F108" s="208">
        <f t="shared" si="22"/>
        <v>86.2</v>
      </c>
      <c r="G108" s="47"/>
      <c r="H108" s="37"/>
      <c r="I108" s="37"/>
      <c r="J108" s="37"/>
      <c r="L108"/>
      <c r="U108" s="24"/>
      <c r="V108" s="24"/>
      <c r="AC108"/>
      <c r="AD108"/>
      <c r="AE108"/>
      <c r="AF108"/>
      <c r="AG108"/>
      <c r="AH108"/>
    </row>
    <row r="109" spans="1:34" ht="19.5" customHeight="1">
      <c r="A109" s="205" t="s">
        <v>38</v>
      </c>
      <c r="B109" s="206">
        <f t="shared" si="18"/>
        <v>767</v>
      </c>
      <c r="C109" s="206">
        <f t="shared" si="19"/>
        <v>462</v>
      </c>
      <c r="D109" s="206">
        <f t="shared" si="20"/>
        <v>305</v>
      </c>
      <c r="E109" s="207">
        <f t="shared" si="21"/>
        <v>60.3</v>
      </c>
      <c r="F109" s="208">
        <f t="shared" si="22"/>
        <v>39.7</v>
      </c>
      <c r="G109" s="47"/>
      <c r="H109" s="37"/>
      <c r="I109" s="37"/>
      <c r="J109" s="37"/>
      <c r="L109"/>
      <c r="U109" s="24"/>
      <c r="V109" s="24"/>
      <c r="AC109"/>
      <c r="AD109"/>
      <c r="AE109"/>
      <c r="AF109"/>
      <c r="AG109"/>
      <c r="AH109"/>
    </row>
    <row r="110" spans="1:34" ht="19.5" customHeight="1">
      <c r="A110" s="205" t="s">
        <v>39</v>
      </c>
      <c r="B110" s="206">
        <f>ROUND(B91/100,0)</f>
        <v>126</v>
      </c>
      <c r="C110" s="206">
        <f>ROUND(D91/100,0)</f>
        <v>106</v>
      </c>
      <c r="D110" s="206">
        <f>ROUND(F91/100,0)</f>
        <v>20</v>
      </c>
      <c r="E110" s="207">
        <f>H91</f>
        <v>84.3</v>
      </c>
      <c r="F110" s="208">
        <f>I91</f>
        <v>15.7</v>
      </c>
      <c r="G110" s="47"/>
      <c r="H110" s="37"/>
      <c r="I110" s="37"/>
      <c r="J110" s="37"/>
      <c r="L110"/>
      <c r="U110" s="24"/>
      <c r="V110" s="24"/>
      <c r="AC110"/>
      <c r="AD110"/>
      <c r="AE110"/>
      <c r="AF110"/>
      <c r="AG110"/>
      <c r="AH110"/>
    </row>
    <row r="111" spans="1:34" ht="19.5" customHeight="1">
      <c r="A111" s="209" t="s">
        <v>60</v>
      </c>
      <c r="B111" s="210">
        <f>ROUND(B92/100,0)</f>
        <v>1060</v>
      </c>
      <c r="C111" s="210">
        <f>ROUND(D92/100,0)</f>
        <v>721</v>
      </c>
      <c r="D111" s="210">
        <f>ROUND(F92/100,0)</f>
        <v>338</v>
      </c>
      <c r="E111" s="211">
        <f>H92</f>
        <v>68.1</v>
      </c>
      <c r="F111" s="212">
        <f>I92</f>
        <v>31.9</v>
      </c>
      <c r="G111" s="47"/>
      <c r="H111" s="37"/>
      <c r="I111" s="37"/>
      <c r="J111" s="37"/>
      <c r="L111"/>
      <c r="U111" s="24"/>
      <c r="V111" s="24"/>
      <c r="AE111"/>
      <c r="AF111"/>
      <c r="AG111"/>
      <c r="AH111"/>
    </row>
    <row r="112" ht="24.75" customHeight="1"/>
    <row r="113" spans="1:12" ht="12">
      <c r="A113" s="13" t="s">
        <v>117</v>
      </c>
      <c r="G113" s="13" t="s">
        <v>65</v>
      </c>
      <c r="L113" s="13" t="s">
        <v>48</v>
      </c>
    </row>
    <row r="114" spans="1:10" ht="19.5" customHeight="1">
      <c r="A114" s="16"/>
      <c r="B114" s="16" t="s">
        <v>54</v>
      </c>
      <c r="C114" s="16">
        <v>18</v>
      </c>
      <c r="D114" s="19">
        <v>19</v>
      </c>
      <c r="E114" s="19">
        <v>20</v>
      </c>
      <c r="F114" s="19">
        <v>21</v>
      </c>
      <c r="G114" s="19">
        <v>22</v>
      </c>
      <c r="H114" s="33"/>
      <c r="I114" s="33"/>
      <c r="J114" s="33"/>
    </row>
    <row r="115" spans="1:10" ht="19.5" customHeight="1">
      <c r="A115" s="16" t="s">
        <v>21</v>
      </c>
      <c r="B115" s="30">
        <v>38.2352</v>
      </c>
      <c r="C115" s="30">
        <v>41.8206</v>
      </c>
      <c r="D115" s="30">
        <v>38.4762</v>
      </c>
      <c r="E115" s="30">
        <v>38.6754</v>
      </c>
      <c r="F115" s="120">
        <v>33.9654</v>
      </c>
      <c r="G115" s="68">
        <v>34.8043</v>
      </c>
      <c r="H115" s="48"/>
      <c r="I115" s="48"/>
      <c r="J115" s="48"/>
    </row>
    <row r="116" spans="1:10" ht="19.5" customHeight="1">
      <c r="A116" s="17" t="s">
        <v>22</v>
      </c>
      <c r="B116" s="30">
        <v>41.432</v>
      </c>
      <c r="C116" s="30">
        <v>43.0851</v>
      </c>
      <c r="D116" s="30">
        <v>39.7301</v>
      </c>
      <c r="E116" s="30">
        <v>38.0736</v>
      </c>
      <c r="F116" s="120">
        <v>36.6519</v>
      </c>
      <c r="G116" s="68">
        <v>37.0331</v>
      </c>
      <c r="H116" s="48"/>
      <c r="I116" s="48"/>
      <c r="J116" s="48"/>
    </row>
    <row r="117" ht="12">
      <c r="C117" s="13" t="s">
        <v>20</v>
      </c>
    </row>
  </sheetData>
  <sheetProtection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6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2.75"/>
  <cols>
    <col min="1" max="1" width="18.375" style="0" customWidth="1"/>
    <col min="2" max="2" width="8.75390625" style="0" customWidth="1"/>
    <col min="3" max="3" width="6.75390625" style="0" customWidth="1"/>
    <col min="4" max="4" width="6.25390625" style="0" customWidth="1"/>
    <col min="5" max="5" width="8.75390625" style="0" customWidth="1"/>
    <col min="6" max="6" width="6.75390625" style="0" customWidth="1"/>
    <col min="7" max="7" width="6.25390625" style="0" customWidth="1"/>
    <col min="8" max="8" width="8.75390625" style="0" customWidth="1"/>
    <col min="9" max="9" width="7.75390625" style="0" customWidth="1"/>
    <col min="10" max="10" width="8.875" style="0" customWidth="1"/>
    <col min="11" max="11" width="10.875" style="0" bestFit="1" customWidth="1"/>
    <col min="14" max="14" width="9.25390625" style="0" hidden="1" customWidth="1"/>
  </cols>
  <sheetData>
    <row r="1" spans="1:11" ht="21" customHeight="1">
      <c r="A1" s="253" t="s">
        <v>135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s="26" customFormat="1" ht="18.75" customHeight="1">
      <c r="A2" s="84" t="s">
        <v>68</v>
      </c>
      <c r="B2" s="84"/>
      <c r="C2" s="84"/>
      <c r="D2" s="84"/>
      <c r="E2" s="84"/>
      <c r="F2" s="84"/>
      <c r="G2" s="84"/>
      <c r="H2" s="84"/>
      <c r="I2" s="84"/>
      <c r="J2" s="254" t="s">
        <v>69</v>
      </c>
      <c r="K2" s="254"/>
    </row>
    <row r="3" spans="1:11" s="26" customFormat="1" ht="9" customHeight="1">
      <c r="A3" s="29"/>
      <c r="B3" s="248"/>
      <c r="C3" s="249"/>
      <c r="D3" s="249"/>
      <c r="E3" s="255"/>
      <c r="F3" s="255"/>
      <c r="G3" s="255"/>
      <c r="H3" s="255"/>
      <c r="I3" s="255"/>
      <c r="J3" s="255"/>
      <c r="K3" s="255"/>
    </row>
    <row r="4" spans="1:11" s="26" customFormat="1" ht="13.5" customHeight="1">
      <c r="A4" s="18"/>
      <c r="B4" s="256" t="s">
        <v>70</v>
      </c>
      <c r="C4" s="257"/>
      <c r="D4" s="257"/>
      <c r="E4" s="248" t="s">
        <v>71</v>
      </c>
      <c r="F4" s="249"/>
      <c r="G4" s="249"/>
      <c r="H4" s="118"/>
      <c r="I4" s="119"/>
      <c r="J4" s="256" t="s">
        <v>23</v>
      </c>
      <c r="K4" s="257"/>
    </row>
    <row r="5" spans="1:11" s="26" customFormat="1" ht="13.5" customHeight="1">
      <c r="A5" s="18" t="s">
        <v>24</v>
      </c>
      <c r="B5" s="84"/>
      <c r="C5" s="84"/>
      <c r="D5" s="85"/>
      <c r="E5" s="250" t="s">
        <v>72</v>
      </c>
      <c r="F5" s="251"/>
      <c r="G5" s="252"/>
      <c r="H5" s="104" t="s">
        <v>57</v>
      </c>
      <c r="I5" s="105" t="s">
        <v>85</v>
      </c>
      <c r="J5" s="250" t="s">
        <v>73</v>
      </c>
      <c r="K5" s="251"/>
    </row>
    <row r="6" spans="1:11" s="26" customFormat="1" ht="13.5" customHeight="1">
      <c r="A6" s="18"/>
      <c r="B6" s="84"/>
      <c r="C6" s="84"/>
      <c r="D6" s="85"/>
      <c r="E6" s="102"/>
      <c r="F6" s="103"/>
      <c r="G6" s="103"/>
      <c r="H6" s="106" t="s">
        <v>58</v>
      </c>
      <c r="I6" s="107" t="s">
        <v>58</v>
      </c>
      <c r="J6" s="103"/>
      <c r="K6" s="103"/>
    </row>
    <row r="7" spans="1:11" s="26" customFormat="1" ht="19.5" customHeight="1">
      <c r="A7" s="11"/>
      <c r="B7" s="86" t="s">
        <v>25</v>
      </c>
      <c r="C7" s="86" t="s">
        <v>26</v>
      </c>
      <c r="D7" s="86" t="s">
        <v>66</v>
      </c>
      <c r="E7" s="86" t="s">
        <v>25</v>
      </c>
      <c r="F7" s="86" t="s">
        <v>26</v>
      </c>
      <c r="G7" s="86" t="s">
        <v>66</v>
      </c>
      <c r="H7" s="86" t="s">
        <v>25</v>
      </c>
      <c r="I7" s="86" t="s">
        <v>25</v>
      </c>
      <c r="J7" s="86" t="s">
        <v>25</v>
      </c>
      <c r="K7" s="87" t="s">
        <v>67</v>
      </c>
    </row>
    <row r="8" spans="1:11" s="26" customFormat="1" ht="17.25" customHeight="1">
      <c r="A8" s="18" t="s">
        <v>0</v>
      </c>
      <c r="B8" s="6">
        <v>285468</v>
      </c>
      <c r="C8" s="7">
        <v>97.1</v>
      </c>
      <c r="D8" s="108">
        <v>-1</v>
      </c>
      <c r="E8" s="64">
        <v>243694</v>
      </c>
      <c r="F8" s="7">
        <v>99.2</v>
      </c>
      <c r="G8" s="108">
        <v>-0.8</v>
      </c>
      <c r="H8" s="114">
        <v>226591</v>
      </c>
      <c r="I8" s="114">
        <v>17103</v>
      </c>
      <c r="J8" s="64">
        <v>41774</v>
      </c>
      <c r="K8" s="88">
        <v>-695</v>
      </c>
    </row>
    <row r="9" spans="1:11" s="26" customFormat="1" ht="17.25" customHeight="1">
      <c r="A9" s="18" t="s">
        <v>140</v>
      </c>
      <c r="B9" s="89">
        <v>429283</v>
      </c>
      <c r="C9" s="55">
        <v>91</v>
      </c>
      <c r="D9" s="109">
        <v>-2.4</v>
      </c>
      <c r="E9" s="110">
        <v>331664</v>
      </c>
      <c r="F9" s="55">
        <v>86.5</v>
      </c>
      <c r="G9" s="109">
        <v>-2</v>
      </c>
      <c r="H9" s="115">
        <v>312526</v>
      </c>
      <c r="I9" s="116">
        <v>19138</v>
      </c>
      <c r="J9" s="110">
        <v>97619</v>
      </c>
      <c r="K9" s="91">
        <v>-1205</v>
      </c>
    </row>
    <row r="10" spans="1:11" s="26" customFormat="1" ht="17.25" customHeight="1">
      <c r="A10" s="18" t="s">
        <v>3</v>
      </c>
      <c r="B10" s="90">
        <v>355729</v>
      </c>
      <c r="C10" s="8">
        <v>110.5</v>
      </c>
      <c r="D10" s="111">
        <v>-3.9</v>
      </c>
      <c r="E10" s="112">
        <v>328835</v>
      </c>
      <c r="F10" s="8">
        <v>108.4</v>
      </c>
      <c r="G10" s="111">
        <v>-0.7</v>
      </c>
      <c r="H10" s="116">
        <v>310655</v>
      </c>
      <c r="I10" s="116">
        <v>18180</v>
      </c>
      <c r="J10" s="112">
        <v>26894</v>
      </c>
      <c r="K10" s="91">
        <v>-11574</v>
      </c>
    </row>
    <row r="11" spans="1:11" s="26" customFormat="1" ht="17.25" customHeight="1">
      <c r="A11" s="18" t="s">
        <v>4</v>
      </c>
      <c r="B11" s="90">
        <v>336131</v>
      </c>
      <c r="C11" s="8">
        <v>94.9</v>
      </c>
      <c r="D11" s="111">
        <v>3.3</v>
      </c>
      <c r="E11" s="112">
        <v>284702</v>
      </c>
      <c r="F11" s="8">
        <v>96.7</v>
      </c>
      <c r="G11" s="111">
        <v>2.2</v>
      </c>
      <c r="H11" s="116">
        <v>260072</v>
      </c>
      <c r="I11" s="116">
        <v>24630</v>
      </c>
      <c r="J11" s="112">
        <v>51429</v>
      </c>
      <c r="K11" s="91">
        <v>5123</v>
      </c>
    </row>
    <row r="12" spans="1:11" s="26" customFormat="1" ht="17.25" customHeight="1">
      <c r="A12" s="18" t="s">
        <v>127</v>
      </c>
      <c r="B12" s="90">
        <v>540868</v>
      </c>
      <c r="C12" s="8">
        <v>84.5</v>
      </c>
      <c r="D12" s="111">
        <v>-8.6</v>
      </c>
      <c r="E12" s="112">
        <v>459908</v>
      </c>
      <c r="F12" s="8">
        <v>96.2</v>
      </c>
      <c r="G12" s="111">
        <v>-0.1</v>
      </c>
      <c r="H12" s="116">
        <v>405096</v>
      </c>
      <c r="I12" s="116">
        <v>54812</v>
      </c>
      <c r="J12" s="112">
        <v>80960</v>
      </c>
      <c r="K12" s="91">
        <v>-49467</v>
      </c>
    </row>
    <row r="13" spans="1:11" s="26" customFormat="1" ht="17.25" customHeight="1">
      <c r="A13" s="18" t="s">
        <v>41</v>
      </c>
      <c r="B13" s="90">
        <v>418871</v>
      </c>
      <c r="C13" s="55">
        <v>99.1</v>
      </c>
      <c r="D13" s="111">
        <v>-2.1</v>
      </c>
      <c r="E13" s="112">
        <v>321245</v>
      </c>
      <c r="F13" s="55">
        <v>92.6</v>
      </c>
      <c r="G13" s="111">
        <v>-3.5</v>
      </c>
      <c r="H13" s="116">
        <v>294500</v>
      </c>
      <c r="I13" s="116">
        <v>26745</v>
      </c>
      <c r="J13" s="112">
        <v>97626</v>
      </c>
      <c r="K13" s="91">
        <v>4093</v>
      </c>
    </row>
    <row r="14" spans="1:11" s="26" customFormat="1" ht="17.25" customHeight="1">
      <c r="A14" s="18" t="s">
        <v>141</v>
      </c>
      <c r="B14" s="90">
        <v>275171</v>
      </c>
      <c r="C14" s="55">
        <v>91.5</v>
      </c>
      <c r="D14" s="111">
        <v>-1.3</v>
      </c>
      <c r="E14" s="112">
        <v>253487</v>
      </c>
      <c r="F14" s="55">
        <v>97.2</v>
      </c>
      <c r="G14" s="111">
        <v>-2.2</v>
      </c>
      <c r="H14" s="116">
        <v>216720</v>
      </c>
      <c r="I14" s="116">
        <v>36767</v>
      </c>
      <c r="J14" s="112">
        <v>21684</v>
      </c>
      <c r="K14" s="91">
        <v>2097</v>
      </c>
    </row>
    <row r="15" spans="1:11" s="26" customFormat="1" ht="17.25" customHeight="1">
      <c r="A15" s="18" t="s">
        <v>148</v>
      </c>
      <c r="B15" s="90">
        <v>242807</v>
      </c>
      <c r="C15" s="55">
        <v>111.7</v>
      </c>
      <c r="D15" s="111">
        <v>0.5</v>
      </c>
      <c r="E15" s="112">
        <v>208935</v>
      </c>
      <c r="F15" s="55">
        <v>114.1</v>
      </c>
      <c r="G15" s="111">
        <v>0</v>
      </c>
      <c r="H15" s="116">
        <v>199656</v>
      </c>
      <c r="I15" s="116">
        <v>9279</v>
      </c>
      <c r="J15" s="112">
        <v>33872</v>
      </c>
      <c r="K15" s="91">
        <v>1530</v>
      </c>
    </row>
    <row r="16" spans="1:11" s="26" customFormat="1" ht="17.25" customHeight="1">
      <c r="A16" s="18" t="s">
        <v>149</v>
      </c>
      <c r="B16" s="90">
        <v>387432</v>
      </c>
      <c r="C16" s="55">
        <v>92.6</v>
      </c>
      <c r="D16" s="111">
        <v>-8.4</v>
      </c>
      <c r="E16" s="112">
        <v>314997</v>
      </c>
      <c r="F16" s="55">
        <v>99.5</v>
      </c>
      <c r="G16" s="111">
        <v>-3.1</v>
      </c>
      <c r="H16" s="116">
        <v>288603</v>
      </c>
      <c r="I16" s="116">
        <v>26394</v>
      </c>
      <c r="J16" s="112">
        <v>72435</v>
      </c>
      <c r="K16" s="91">
        <v>-22451</v>
      </c>
    </row>
    <row r="17" spans="1:11" s="26" customFormat="1" ht="17.25" customHeight="1">
      <c r="A17" s="18" t="s">
        <v>150</v>
      </c>
      <c r="B17" s="90">
        <v>366017</v>
      </c>
      <c r="C17" s="55" t="s">
        <v>136</v>
      </c>
      <c r="D17" s="109" t="s">
        <v>136</v>
      </c>
      <c r="E17" s="112">
        <v>308389</v>
      </c>
      <c r="F17" s="55" t="s">
        <v>136</v>
      </c>
      <c r="G17" s="109" t="s">
        <v>136</v>
      </c>
      <c r="H17" s="116">
        <v>290132</v>
      </c>
      <c r="I17" s="116">
        <v>18257</v>
      </c>
      <c r="J17" s="112">
        <v>57628</v>
      </c>
      <c r="K17" s="192" t="s">
        <v>137</v>
      </c>
    </row>
    <row r="18" spans="1:11" s="26" customFormat="1" ht="17.25" customHeight="1">
      <c r="A18" s="18" t="s">
        <v>142</v>
      </c>
      <c r="B18" s="90">
        <v>449045</v>
      </c>
      <c r="C18" s="55" t="s">
        <v>136</v>
      </c>
      <c r="D18" s="109" t="s">
        <v>136</v>
      </c>
      <c r="E18" s="112">
        <v>360221</v>
      </c>
      <c r="F18" s="55" t="s">
        <v>136</v>
      </c>
      <c r="G18" s="109" t="s">
        <v>136</v>
      </c>
      <c r="H18" s="116">
        <v>336053</v>
      </c>
      <c r="I18" s="116">
        <v>24168</v>
      </c>
      <c r="J18" s="112">
        <v>88824</v>
      </c>
      <c r="K18" s="192" t="s">
        <v>137</v>
      </c>
    </row>
    <row r="19" spans="1:11" s="26" customFormat="1" ht="17.25" customHeight="1">
      <c r="A19" s="18" t="s">
        <v>143</v>
      </c>
      <c r="B19" s="90">
        <v>92637</v>
      </c>
      <c r="C19" s="55" t="s">
        <v>136</v>
      </c>
      <c r="D19" s="109" t="s">
        <v>136</v>
      </c>
      <c r="E19" s="112">
        <v>89408</v>
      </c>
      <c r="F19" s="55" t="s">
        <v>136</v>
      </c>
      <c r="G19" s="109" t="s">
        <v>136</v>
      </c>
      <c r="H19" s="116">
        <v>87421</v>
      </c>
      <c r="I19" s="116">
        <v>1987</v>
      </c>
      <c r="J19" s="112">
        <v>3229</v>
      </c>
      <c r="K19" s="192" t="s">
        <v>137</v>
      </c>
    </row>
    <row r="20" spans="1:11" s="26" customFormat="1" ht="17.25" customHeight="1">
      <c r="A20" s="18" t="s">
        <v>144</v>
      </c>
      <c r="B20" s="90">
        <v>189313</v>
      </c>
      <c r="C20" s="55" t="s">
        <v>136</v>
      </c>
      <c r="D20" s="109" t="s">
        <v>136</v>
      </c>
      <c r="E20" s="112">
        <v>176121</v>
      </c>
      <c r="F20" s="55" t="s">
        <v>136</v>
      </c>
      <c r="G20" s="109" t="s">
        <v>136</v>
      </c>
      <c r="H20" s="116">
        <v>166495</v>
      </c>
      <c r="I20" s="116">
        <v>9626</v>
      </c>
      <c r="J20" s="112">
        <v>13192</v>
      </c>
      <c r="K20" s="192" t="s">
        <v>137</v>
      </c>
    </row>
    <row r="21" spans="1:11" s="26" customFormat="1" ht="17.25" customHeight="1">
      <c r="A21" s="18" t="s">
        <v>38</v>
      </c>
      <c r="B21" s="90">
        <v>384937</v>
      </c>
      <c r="C21" s="55">
        <v>90.3</v>
      </c>
      <c r="D21" s="111">
        <v>-9.2</v>
      </c>
      <c r="E21" s="112">
        <v>295668</v>
      </c>
      <c r="F21" s="55">
        <v>91.4</v>
      </c>
      <c r="G21" s="111">
        <v>-11.2</v>
      </c>
      <c r="H21" s="116">
        <v>293634</v>
      </c>
      <c r="I21" s="116">
        <v>2034</v>
      </c>
      <c r="J21" s="112">
        <v>89269</v>
      </c>
      <c r="K21" s="91">
        <v>-1840</v>
      </c>
    </row>
    <row r="22" spans="1:11" s="26" customFormat="1" ht="17.25" customHeight="1">
      <c r="A22" s="18" t="s">
        <v>37</v>
      </c>
      <c r="B22" s="90">
        <v>277945</v>
      </c>
      <c r="C22" s="55">
        <v>108.9</v>
      </c>
      <c r="D22" s="111">
        <v>-4.4</v>
      </c>
      <c r="E22" s="112">
        <v>233439</v>
      </c>
      <c r="F22" s="55">
        <v>109.2</v>
      </c>
      <c r="G22" s="111">
        <v>-1.1</v>
      </c>
      <c r="H22" s="116">
        <v>213419</v>
      </c>
      <c r="I22" s="116">
        <v>20020</v>
      </c>
      <c r="J22" s="112">
        <v>44506</v>
      </c>
      <c r="K22" s="91">
        <v>-10315</v>
      </c>
    </row>
    <row r="23" spans="1:11" s="26" customFormat="1" ht="18" customHeight="1">
      <c r="A23" s="18" t="s">
        <v>39</v>
      </c>
      <c r="B23" s="90">
        <v>386018</v>
      </c>
      <c r="C23" s="55">
        <v>116.8</v>
      </c>
      <c r="D23" s="111">
        <v>-2.9</v>
      </c>
      <c r="E23" s="112">
        <v>288569</v>
      </c>
      <c r="F23" s="55">
        <v>107</v>
      </c>
      <c r="G23" s="111">
        <v>-1.2</v>
      </c>
      <c r="H23" s="116">
        <v>277138</v>
      </c>
      <c r="I23" s="116">
        <v>11431</v>
      </c>
      <c r="J23" s="112">
        <v>97449</v>
      </c>
      <c r="K23" s="91">
        <v>-8557</v>
      </c>
    </row>
    <row r="24" spans="1:11" s="26" customFormat="1" ht="17.25" customHeight="1">
      <c r="A24" s="97" t="s">
        <v>145</v>
      </c>
      <c r="B24" s="92">
        <v>258495</v>
      </c>
      <c r="C24" s="93" t="s">
        <v>136</v>
      </c>
      <c r="D24" s="193" t="s">
        <v>136</v>
      </c>
      <c r="E24" s="113">
        <v>232248</v>
      </c>
      <c r="F24" s="93" t="s">
        <v>136</v>
      </c>
      <c r="G24" s="193" t="s">
        <v>136</v>
      </c>
      <c r="H24" s="117">
        <v>213283</v>
      </c>
      <c r="I24" s="117">
        <v>18965</v>
      </c>
      <c r="J24" s="113">
        <v>26247</v>
      </c>
      <c r="K24" s="192" t="s">
        <v>137</v>
      </c>
    </row>
    <row r="25" spans="1:11" ht="1.5" customHeight="1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12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</row>
  </sheetData>
  <sheetProtection sheet="1"/>
  <mergeCells count="10">
    <mergeCell ref="E4:G4"/>
    <mergeCell ref="E5:G5"/>
    <mergeCell ref="J5:K5"/>
    <mergeCell ref="A1:K1"/>
    <mergeCell ref="J2:K2"/>
    <mergeCell ref="B3:D3"/>
    <mergeCell ref="E3:I3"/>
    <mergeCell ref="J3:K3"/>
    <mergeCell ref="J4:K4"/>
    <mergeCell ref="B4:D4"/>
  </mergeCells>
  <printOptions horizontalCentered="1" verticalCentered="1"/>
  <pageMargins left="0.5905511811023623" right="0.5905511811023623" top="0.3937007874015748" bottom="0.36" header="0" footer="0"/>
  <pageSetup horizontalDpi="360" verticalDpi="36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Q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4" width="6.75390625" style="2" customWidth="1"/>
    <col min="5" max="5" width="6.25390625" style="2" customWidth="1"/>
    <col min="6" max="6" width="6.75390625" style="2" customWidth="1"/>
    <col min="7" max="7" width="6.25390625" style="2" customWidth="1"/>
    <col min="8" max="8" width="6.75390625" style="2" customWidth="1"/>
    <col min="9" max="9" width="6.25390625" style="2" customWidth="1"/>
    <col min="10" max="10" width="6.75390625" style="2" customWidth="1"/>
    <col min="11" max="11" width="6.25390625" style="2" customWidth="1"/>
    <col min="12" max="13" width="7.75390625" style="2" customWidth="1"/>
    <col min="14" max="14" width="3.75390625" style="2" customWidth="1"/>
    <col min="15" max="16384" width="9.125" style="2" customWidth="1"/>
  </cols>
  <sheetData>
    <row r="1" spans="1:17" ht="17.25">
      <c r="A1" s="12"/>
      <c r="B1" s="262" t="s">
        <v>99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"/>
      <c r="O1" s="1"/>
      <c r="P1" s="1"/>
      <c r="Q1" s="1"/>
    </row>
    <row r="2" spans="1:17" ht="4.5" customHeight="1">
      <c r="A2" s="12"/>
      <c r="B2" s="12"/>
      <c r="C2" s="94"/>
      <c r="D2" s="60"/>
      <c r="E2" s="65"/>
      <c r="F2" s="65"/>
      <c r="G2" s="95"/>
      <c r="H2" s="95"/>
      <c r="I2" s="95"/>
      <c r="J2" s="95"/>
      <c r="K2" s="96"/>
      <c r="L2" s="96"/>
      <c r="M2" s="96"/>
      <c r="N2" s="1"/>
      <c r="O2" s="1"/>
      <c r="P2" s="1"/>
      <c r="Q2" s="1"/>
    </row>
    <row r="3" spans="1:17" s="4" customFormat="1" ht="15.75" customHeight="1">
      <c r="A3" s="10"/>
      <c r="B3" s="61" t="s">
        <v>68</v>
      </c>
      <c r="C3" s="61"/>
      <c r="D3" s="62"/>
      <c r="E3" s="62"/>
      <c r="F3" s="62"/>
      <c r="G3" s="62"/>
      <c r="H3" s="62"/>
      <c r="I3" s="61"/>
      <c r="J3" s="62"/>
      <c r="K3" s="62"/>
      <c r="L3" s="263" t="s">
        <v>27</v>
      </c>
      <c r="M3" s="263"/>
      <c r="N3" s="5"/>
      <c r="O3" s="5"/>
      <c r="P3" s="5"/>
      <c r="Q3" s="5"/>
    </row>
    <row r="4" spans="2:14" s="10" customFormat="1" ht="16.5" customHeight="1">
      <c r="B4" s="135"/>
      <c r="C4" s="58"/>
      <c r="D4" s="264" t="s">
        <v>89</v>
      </c>
      <c r="E4" s="264"/>
      <c r="F4" s="264"/>
      <c r="G4" s="265"/>
      <c r="H4" s="266" t="s">
        <v>87</v>
      </c>
      <c r="I4" s="264"/>
      <c r="J4" s="264"/>
      <c r="K4" s="265"/>
      <c r="L4" s="267" t="s">
        <v>28</v>
      </c>
      <c r="M4" s="268"/>
      <c r="N4" s="9"/>
    </row>
    <row r="5" spans="2:14" s="28" customFormat="1" ht="16.5" customHeight="1">
      <c r="B5" s="80"/>
      <c r="C5" s="59"/>
      <c r="D5" s="269" t="s">
        <v>75</v>
      </c>
      <c r="E5" s="270"/>
      <c r="F5" s="271" t="s">
        <v>76</v>
      </c>
      <c r="G5" s="270"/>
      <c r="H5" s="271" t="s">
        <v>75</v>
      </c>
      <c r="I5" s="270"/>
      <c r="J5" s="271" t="s">
        <v>76</v>
      </c>
      <c r="K5" s="270"/>
      <c r="L5" s="272" t="s">
        <v>74</v>
      </c>
      <c r="M5" s="273"/>
      <c r="N5" s="27"/>
    </row>
    <row r="6" spans="2:14" s="10" customFormat="1" ht="16.5" customHeight="1">
      <c r="B6" s="136"/>
      <c r="C6" s="57"/>
      <c r="D6" s="133" t="s">
        <v>29</v>
      </c>
      <c r="E6" s="133" t="s">
        <v>56</v>
      </c>
      <c r="F6" s="133" t="s">
        <v>29</v>
      </c>
      <c r="G6" s="133" t="s">
        <v>56</v>
      </c>
      <c r="H6" s="133" t="s">
        <v>29</v>
      </c>
      <c r="I6" s="133" t="s">
        <v>56</v>
      </c>
      <c r="J6" s="133" t="s">
        <v>29</v>
      </c>
      <c r="K6" s="133" t="s">
        <v>56</v>
      </c>
      <c r="L6" s="133" t="s">
        <v>29</v>
      </c>
      <c r="M6" s="134" t="s">
        <v>56</v>
      </c>
      <c r="N6" s="9"/>
    </row>
    <row r="7" spans="2:14" s="10" customFormat="1" ht="16.5" customHeight="1">
      <c r="B7" s="258" t="s">
        <v>97</v>
      </c>
      <c r="C7" s="259"/>
      <c r="D7" s="132"/>
      <c r="E7" s="132"/>
      <c r="F7" s="132"/>
      <c r="G7" s="132"/>
      <c r="H7" s="134"/>
      <c r="I7" s="132"/>
      <c r="J7" s="132"/>
      <c r="K7" s="133"/>
      <c r="L7" s="132"/>
      <c r="M7" s="132"/>
      <c r="N7" s="9"/>
    </row>
    <row r="8" spans="2:14" s="10" customFormat="1" ht="16.5" customHeight="1">
      <c r="B8" s="137"/>
      <c r="C8" s="138" t="s">
        <v>77</v>
      </c>
      <c r="D8" s="139">
        <v>100</v>
      </c>
      <c r="E8" s="140" t="s">
        <v>78</v>
      </c>
      <c r="F8" s="139">
        <v>100</v>
      </c>
      <c r="G8" s="140" t="s">
        <v>78</v>
      </c>
      <c r="H8" s="177">
        <v>100</v>
      </c>
      <c r="I8" s="140" t="s">
        <v>98</v>
      </c>
      <c r="J8" s="139">
        <v>100</v>
      </c>
      <c r="K8" s="178" t="s">
        <v>98</v>
      </c>
      <c r="L8" s="139">
        <v>100</v>
      </c>
      <c r="M8" s="141">
        <v>-0.2</v>
      </c>
      <c r="N8" s="9"/>
    </row>
    <row r="9" spans="2:14" s="10" customFormat="1" ht="16.5" customHeight="1">
      <c r="B9" s="137"/>
      <c r="C9" s="138">
        <v>18</v>
      </c>
      <c r="D9" s="139">
        <v>99.1</v>
      </c>
      <c r="E9" s="141">
        <v>-0.9</v>
      </c>
      <c r="F9" s="139">
        <v>99.3</v>
      </c>
      <c r="G9" s="141">
        <v>-0.7</v>
      </c>
      <c r="H9" s="177">
        <v>99.5</v>
      </c>
      <c r="I9" s="141">
        <v>-0.5</v>
      </c>
      <c r="J9" s="139">
        <v>99.7</v>
      </c>
      <c r="K9" s="179">
        <v>-0.3</v>
      </c>
      <c r="L9" s="139">
        <v>99.8</v>
      </c>
      <c r="M9" s="141">
        <v>-0.2</v>
      </c>
      <c r="N9" s="9"/>
    </row>
    <row r="10" spans="2:14" s="10" customFormat="1" ht="16.5" customHeight="1">
      <c r="B10" s="137"/>
      <c r="C10" s="138" t="s">
        <v>79</v>
      </c>
      <c r="D10" s="139">
        <v>100</v>
      </c>
      <c r="E10" s="141">
        <v>0.9</v>
      </c>
      <c r="F10" s="139">
        <v>100.2</v>
      </c>
      <c r="G10" s="141">
        <v>0.9</v>
      </c>
      <c r="H10" s="177">
        <v>100.3</v>
      </c>
      <c r="I10" s="141">
        <v>0.8</v>
      </c>
      <c r="J10" s="139">
        <v>100.5</v>
      </c>
      <c r="K10" s="179">
        <v>0.8</v>
      </c>
      <c r="L10" s="139">
        <v>99.8</v>
      </c>
      <c r="M10" s="141">
        <v>0</v>
      </c>
      <c r="N10" s="9"/>
    </row>
    <row r="11" spans="2:14" s="10" customFormat="1" ht="16.5" customHeight="1">
      <c r="B11" s="137"/>
      <c r="C11" s="138" t="s">
        <v>80</v>
      </c>
      <c r="D11" s="139">
        <v>101.8</v>
      </c>
      <c r="E11" s="141">
        <v>1.8</v>
      </c>
      <c r="F11" s="139">
        <v>100.7</v>
      </c>
      <c r="G11" s="141">
        <v>0.5</v>
      </c>
      <c r="H11" s="177">
        <v>101</v>
      </c>
      <c r="I11" s="141">
        <v>0.7</v>
      </c>
      <c r="J11" s="139">
        <v>99.9</v>
      </c>
      <c r="K11" s="179">
        <v>-0.6</v>
      </c>
      <c r="L11" s="139">
        <v>101.1</v>
      </c>
      <c r="M11" s="141">
        <v>1.3</v>
      </c>
      <c r="N11" s="9"/>
    </row>
    <row r="12" spans="2:14" s="10" customFormat="1" ht="16.5" customHeight="1">
      <c r="B12" s="137"/>
      <c r="C12" s="138" t="s">
        <v>83</v>
      </c>
      <c r="D12" s="139">
        <v>98.1</v>
      </c>
      <c r="E12" s="141">
        <v>-3.6</v>
      </c>
      <c r="F12" s="139">
        <v>98.5</v>
      </c>
      <c r="G12" s="141">
        <v>-2.2</v>
      </c>
      <c r="H12" s="177">
        <v>100</v>
      </c>
      <c r="I12" s="141">
        <v>-1</v>
      </c>
      <c r="J12" s="139">
        <v>100.4</v>
      </c>
      <c r="K12" s="179">
        <v>0.5</v>
      </c>
      <c r="L12" s="139">
        <v>99.6</v>
      </c>
      <c r="M12" s="141">
        <v>-1.5</v>
      </c>
      <c r="N12" s="9"/>
    </row>
    <row r="13" spans="2:14" s="10" customFormat="1" ht="16.5" customHeight="1">
      <c r="B13" s="137"/>
      <c r="C13" s="138">
        <v>22</v>
      </c>
      <c r="D13" s="139">
        <v>97.1</v>
      </c>
      <c r="E13" s="141">
        <v>-1</v>
      </c>
      <c r="F13" s="139">
        <v>98.5</v>
      </c>
      <c r="G13" s="141">
        <v>0</v>
      </c>
      <c r="H13" s="177">
        <v>99.2</v>
      </c>
      <c r="I13" s="141">
        <v>-0.8</v>
      </c>
      <c r="J13" s="139">
        <v>100.6</v>
      </c>
      <c r="K13" s="179">
        <v>0.2</v>
      </c>
      <c r="L13" s="139">
        <v>98.6</v>
      </c>
      <c r="M13" s="141">
        <v>-1</v>
      </c>
      <c r="N13" s="9"/>
    </row>
    <row r="14" spans="2:14" s="10" customFormat="1" ht="16.5" customHeight="1">
      <c r="B14" s="260" t="s">
        <v>90</v>
      </c>
      <c r="C14" s="261"/>
      <c r="D14" s="146"/>
      <c r="E14" s="146"/>
      <c r="F14" s="146"/>
      <c r="G14" s="146"/>
      <c r="H14" s="176"/>
      <c r="I14" s="146"/>
      <c r="J14" s="146"/>
      <c r="K14" s="180"/>
      <c r="L14" s="146"/>
      <c r="M14" s="146"/>
      <c r="N14" s="9"/>
    </row>
    <row r="15" spans="2:14" s="10" customFormat="1" ht="16.5" customHeight="1">
      <c r="B15" s="137"/>
      <c r="C15" s="138" t="s">
        <v>77</v>
      </c>
      <c r="D15" s="139">
        <v>100</v>
      </c>
      <c r="E15" s="140" t="s">
        <v>98</v>
      </c>
      <c r="F15" s="139">
        <v>100</v>
      </c>
      <c r="G15" s="140" t="s">
        <v>98</v>
      </c>
      <c r="H15" s="177">
        <v>100</v>
      </c>
      <c r="I15" s="140" t="s">
        <v>98</v>
      </c>
      <c r="J15" s="139">
        <v>100</v>
      </c>
      <c r="K15" s="178" t="s">
        <v>98</v>
      </c>
      <c r="L15" s="139">
        <v>100</v>
      </c>
      <c r="M15" s="141">
        <v>-0.2</v>
      </c>
      <c r="N15" s="9"/>
    </row>
    <row r="16" spans="2:14" s="10" customFormat="1" ht="16.5" customHeight="1">
      <c r="B16" s="137"/>
      <c r="C16" s="138">
        <v>18</v>
      </c>
      <c r="D16" s="139">
        <v>100.9</v>
      </c>
      <c r="E16" s="141">
        <v>0.8</v>
      </c>
      <c r="F16" s="139">
        <v>101.1</v>
      </c>
      <c r="G16" s="141">
        <v>1.1</v>
      </c>
      <c r="H16" s="177">
        <v>100.1</v>
      </c>
      <c r="I16" s="141">
        <v>0.1</v>
      </c>
      <c r="J16" s="139">
        <v>100.3</v>
      </c>
      <c r="K16" s="179">
        <v>0.3</v>
      </c>
      <c r="L16" s="139">
        <v>99.8</v>
      </c>
      <c r="M16" s="141">
        <v>-0.2</v>
      </c>
      <c r="N16" s="9"/>
    </row>
    <row r="17" spans="2:14" s="10" customFormat="1" ht="16.5" customHeight="1">
      <c r="B17" s="137"/>
      <c r="C17" s="138" t="s">
        <v>79</v>
      </c>
      <c r="D17" s="139">
        <v>101.5</v>
      </c>
      <c r="E17" s="141">
        <v>0.6</v>
      </c>
      <c r="F17" s="139">
        <v>101.7</v>
      </c>
      <c r="G17" s="141">
        <v>0.6</v>
      </c>
      <c r="H17" s="177">
        <v>101.2</v>
      </c>
      <c r="I17" s="141">
        <v>1.1</v>
      </c>
      <c r="J17" s="139">
        <v>101.4</v>
      </c>
      <c r="K17" s="179">
        <v>1.1</v>
      </c>
      <c r="L17" s="139">
        <v>99.8</v>
      </c>
      <c r="M17" s="141">
        <v>0</v>
      </c>
      <c r="N17" s="9"/>
    </row>
    <row r="18" spans="2:14" s="10" customFormat="1" ht="16.5" customHeight="1">
      <c r="B18" s="137"/>
      <c r="C18" s="138" t="s">
        <v>80</v>
      </c>
      <c r="D18" s="139">
        <v>100.2</v>
      </c>
      <c r="E18" s="141">
        <v>-1.3</v>
      </c>
      <c r="F18" s="139">
        <v>99.1</v>
      </c>
      <c r="G18" s="141">
        <v>-2.6</v>
      </c>
      <c r="H18" s="177">
        <v>99.2</v>
      </c>
      <c r="I18" s="141">
        <v>-2</v>
      </c>
      <c r="J18" s="139">
        <v>98.1</v>
      </c>
      <c r="K18" s="179">
        <v>-3.3</v>
      </c>
      <c r="L18" s="139">
        <v>101.1</v>
      </c>
      <c r="M18" s="141">
        <v>1.3</v>
      </c>
      <c r="N18" s="9"/>
    </row>
    <row r="19" spans="2:14" s="10" customFormat="1" ht="16.5" customHeight="1">
      <c r="B19" s="137"/>
      <c r="C19" s="138">
        <v>21</v>
      </c>
      <c r="D19" s="139">
        <v>91.9</v>
      </c>
      <c r="E19" s="141">
        <v>-8.3</v>
      </c>
      <c r="F19" s="139">
        <v>92.3</v>
      </c>
      <c r="G19" s="141">
        <v>-6.9</v>
      </c>
      <c r="H19" s="177">
        <v>94.6</v>
      </c>
      <c r="I19" s="141">
        <v>-4.6</v>
      </c>
      <c r="J19" s="139">
        <v>95</v>
      </c>
      <c r="K19" s="179">
        <v>-3.2</v>
      </c>
      <c r="L19" s="139">
        <v>99.6</v>
      </c>
      <c r="M19" s="141">
        <v>-1.5</v>
      </c>
      <c r="N19" s="9"/>
    </row>
    <row r="20" spans="2:14" s="10" customFormat="1" ht="16.5" customHeight="1">
      <c r="B20" s="142"/>
      <c r="C20" s="143">
        <v>22</v>
      </c>
      <c r="D20" s="144">
        <v>94.9</v>
      </c>
      <c r="E20" s="145">
        <v>3.3</v>
      </c>
      <c r="F20" s="144">
        <v>96.2</v>
      </c>
      <c r="G20" s="145">
        <v>4.2</v>
      </c>
      <c r="H20" s="181">
        <v>96.7</v>
      </c>
      <c r="I20" s="145">
        <v>2.2</v>
      </c>
      <c r="J20" s="144">
        <v>98.1</v>
      </c>
      <c r="K20" s="182">
        <v>3.3</v>
      </c>
      <c r="L20" s="144">
        <v>98.6</v>
      </c>
      <c r="M20" s="145">
        <v>-1</v>
      </c>
      <c r="N20" s="9"/>
    </row>
    <row r="21" spans="3:14" ht="5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3" spans="4:7" ht="12">
      <c r="D23" s="139"/>
      <c r="E23" s="140"/>
      <c r="F23" s="139"/>
      <c r="G23" s="140"/>
    </row>
    <row r="24" spans="4:7" ht="12">
      <c r="D24" s="139"/>
      <c r="E24" s="141"/>
      <c r="F24" s="139"/>
      <c r="G24" s="141"/>
    </row>
    <row r="25" spans="4:7" ht="12">
      <c r="D25" s="139"/>
      <c r="E25" s="141"/>
      <c r="F25" s="139"/>
      <c r="G25" s="141"/>
    </row>
    <row r="26" spans="4:7" ht="12">
      <c r="D26" s="139"/>
      <c r="E26" s="141"/>
      <c r="F26" s="139"/>
      <c r="G26" s="141"/>
    </row>
    <row r="27" spans="4:7" ht="12">
      <c r="D27" s="139"/>
      <c r="E27" s="141"/>
      <c r="F27" s="139"/>
      <c r="G27" s="141"/>
    </row>
  </sheetData>
  <sheetProtection sheet="1"/>
  <mergeCells count="12">
    <mergeCell ref="J5:K5"/>
    <mergeCell ref="L5:M5"/>
    <mergeCell ref="B7:C7"/>
    <mergeCell ref="B14:C14"/>
    <mergeCell ref="B1:M1"/>
    <mergeCell ref="L3:M3"/>
    <mergeCell ref="D4:G4"/>
    <mergeCell ref="H4:K4"/>
    <mergeCell ref="L4:M4"/>
    <mergeCell ref="D5:E5"/>
    <mergeCell ref="F5:G5"/>
    <mergeCell ref="H5:I5"/>
  </mergeCells>
  <printOptions horizontalCentered="1"/>
  <pageMargins left="0.5905511811023623" right="0.5905511811023623" top="0.86" bottom="0.5905511811023623" header="0" footer="0"/>
  <pageSetup horizontalDpi="400" verticalDpi="400" orientation="portrait" paperSize="9" r:id="rId1"/>
  <ignoredErrors>
    <ignoredError sqref="C10:C12 C17:C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13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2" width="11.75390625" style="0" customWidth="1"/>
    <col min="3" max="3" width="7.25390625" style="0" customWidth="1"/>
    <col min="4" max="4" width="11.75390625" style="0" customWidth="1"/>
    <col min="5" max="5" width="6.75390625" style="0" customWidth="1"/>
    <col min="6" max="6" width="11.75390625" style="0" customWidth="1"/>
    <col min="7" max="7" width="6.75390625" style="0" customWidth="1"/>
    <col min="8" max="8" width="10.75390625" style="0" customWidth="1"/>
    <col min="9" max="9" width="5.75390625" style="0" customWidth="1"/>
    <col min="10" max="10" width="10.75390625" style="0" customWidth="1"/>
    <col min="11" max="11" width="6.75390625" style="0" customWidth="1"/>
  </cols>
  <sheetData>
    <row r="1" spans="1:11" ht="21" customHeight="1">
      <c r="A1" s="253" t="s">
        <v>110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s="26" customFormat="1" ht="19.5" customHeight="1">
      <c r="A2" s="84"/>
      <c r="B2" s="84"/>
      <c r="C2" s="84"/>
      <c r="D2" s="84"/>
      <c r="E2" s="84"/>
      <c r="F2" s="84"/>
      <c r="G2" s="84"/>
      <c r="H2" s="84"/>
      <c r="I2" s="147"/>
      <c r="J2" s="147"/>
      <c r="K2" s="161"/>
    </row>
    <row r="3" spans="9:11" ht="15" customHeight="1">
      <c r="I3" s="162"/>
      <c r="J3" s="254" t="s">
        <v>69</v>
      </c>
      <c r="K3" s="254"/>
    </row>
    <row r="4" spans="1:11" s="148" customFormat="1" ht="15" customHeight="1">
      <c r="A4" s="158"/>
      <c r="B4" s="154"/>
      <c r="C4" s="155"/>
      <c r="D4" s="155"/>
      <c r="E4" s="155"/>
      <c r="F4" s="155"/>
      <c r="G4" s="155"/>
      <c r="H4" s="156"/>
      <c r="I4" s="157"/>
      <c r="J4" s="154"/>
      <c r="K4" s="155"/>
    </row>
    <row r="5" spans="1:11" s="148" customFormat="1" ht="15" customHeight="1">
      <c r="A5" s="187"/>
      <c r="B5" s="274" t="s">
        <v>104</v>
      </c>
      <c r="C5" s="275"/>
      <c r="D5" s="276" t="s">
        <v>108</v>
      </c>
      <c r="E5" s="277"/>
      <c r="F5" s="63"/>
      <c r="G5" s="63"/>
      <c r="H5" s="149"/>
      <c r="I5" s="150"/>
      <c r="J5" s="280" t="s">
        <v>23</v>
      </c>
      <c r="K5" s="281"/>
    </row>
    <row r="6" spans="1:11" s="148" customFormat="1" ht="15" customHeight="1">
      <c r="A6" s="187"/>
      <c r="B6" s="151"/>
      <c r="C6" s="152"/>
      <c r="D6" s="274" t="s">
        <v>105</v>
      </c>
      <c r="E6" s="275"/>
      <c r="F6" s="278" t="s">
        <v>102</v>
      </c>
      <c r="G6" s="279"/>
      <c r="H6" s="278" t="s">
        <v>103</v>
      </c>
      <c r="I6" s="279"/>
      <c r="J6" s="274" t="s">
        <v>106</v>
      </c>
      <c r="K6" s="282"/>
    </row>
    <row r="7" spans="1:11" s="148" customFormat="1" ht="15" customHeight="1">
      <c r="A7" s="188"/>
      <c r="B7" s="153" t="s">
        <v>100</v>
      </c>
      <c r="C7" s="153" t="s">
        <v>101</v>
      </c>
      <c r="D7" s="153" t="s">
        <v>100</v>
      </c>
      <c r="E7" s="153" t="s">
        <v>101</v>
      </c>
      <c r="F7" s="153" t="s">
        <v>100</v>
      </c>
      <c r="G7" s="153" t="s">
        <v>101</v>
      </c>
      <c r="H7" s="153" t="s">
        <v>100</v>
      </c>
      <c r="I7" s="153" t="s">
        <v>101</v>
      </c>
      <c r="J7" s="153" t="s">
        <v>100</v>
      </c>
      <c r="K7" s="186" t="s">
        <v>101</v>
      </c>
    </row>
    <row r="8" spans="1:11" ht="19.5" customHeight="1">
      <c r="A8" s="124" t="s">
        <v>84</v>
      </c>
      <c r="B8" s="163">
        <v>302735</v>
      </c>
      <c r="C8" s="170">
        <v>100</v>
      </c>
      <c r="D8" s="183">
        <v>253186</v>
      </c>
      <c r="E8" s="171">
        <v>83.6</v>
      </c>
      <c r="F8" s="163">
        <v>235411</v>
      </c>
      <c r="G8" s="170">
        <v>77.8</v>
      </c>
      <c r="H8" s="183">
        <v>17775</v>
      </c>
      <c r="I8" s="171">
        <v>5.9</v>
      </c>
      <c r="J8" s="183">
        <v>49549</v>
      </c>
      <c r="K8" s="170">
        <v>16.4</v>
      </c>
    </row>
    <row r="9" spans="1:11" ht="19.5" customHeight="1">
      <c r="A9" s="189" t="s">
        <v>53</v>
      </c>
      <c r="B9" s="164">
        <v>299887</v>
      </c>
      <c r="C9" s="172">
        <v>100</v>
      </c>
      <c r="D9" s="184">
        <v>251835</v>
      </c>
      <c r="E9" s="173">
        <v>84</v>
      </c>
      <c r="F9" s="165">
        <v>233003</v>
      </c>
      <c r="G9" s="172">
        <v>77.7</v>
      </c>
      <c r="H9" s="184">
        <v>18832</v>
      </c>
      <c r="I9" s="173">
        <v>6.3</v>
      </c>
      <c r="J9" s="184">
        <v>48052</v>
      </c>
      <c r="K9" s="172">
        <v>16</v>
      </c>
    </row>
    <row r="10" spans="1:11" ht="19.5" customHeight="1">
      <c r="A10" s="189" t="s">
        <v>59</v>
      </c>
      <c r="B10" s="164">
        <v>293267</v>
      </c>
      <c r="C10" s="172">
        <v>100</v>
      </c>
      <c r="D10" s="184">
        <v>246133</v>
      </c>
      <c r="E10" s="173">
        <v>83.9</v>
      </c>
      <c r="F10" s="165">
        <v>225975</v>
      </c>
      <c r="G10" s="172">
        <v>77.1</v>
      </c>
      <c r="H10" s="184">
        <v>20158</v>
      </c>
      <c r="I10" s="173">
        <v>6.9</v>
      </c>
      <c r="J10" s="184">
        <v>47134</v>
      </c>
      <c r="K10" s="172">
        <v>16.1</v>
      </c>
    </row>
    <row r="11" spans="1:11" ht="19.5" customHeight="1">
      <c r="A11" s="189" t="s">
        <v>62</v>
      </c>
      <c r="B11" s="164">
        <v>297423</v>
      </c>
      <c r="C11" s="172">
        <v>100</v>
      </c>
      <c r="D11" s="184">
        <v>246925</v>
      </c>
      <c r="E11" s="173">
        <v>83</v>
      </c>
      <c r="F11" s="165">
        <v>229358</v>
      </c>
      <c r="G11" s="172">
        <v>77.1</v>
      </c>
      <c r="H11" s="184">
        <v>17567</v>
      </c>
      <c r="I11" s="173">
        <v>5.9</v>
      </c>
      <c r="J11" s="184">
        <v>50498</v>
      </c>
      <c r="K11" s="172">
        <v>17</v>
      </c>
    </row>
    <row r="12" spans="1:11" ht="19.5" customHeight="1">
      <c r="A12" s="189" t="s">
        <v>82</v>
      </c>
      <c r="B12" s="164">
        <v>288106</v>
      </c>
      <c r="C12" s="172">
        <v>100</v>
      </c>
      <c r="D12" s="184">
        <v>245637</v>
      </c>
      <c r="E12" s="173">
        <v>85.3</v>
      </c>
      <c r="F12" s="165">
        <v>231095</v>
      </c>
      <c r="G12" s="172">
        <v>80.2</v>
      </c>
      <c r="H12" s="184">
        <v>14542</v>
      </c>
      <c r="I12" s="173">
        <v>5</v>
      </c>
      <c r="J12" s="184">
        <v>42469</v>
      </c>
      <c r="K12" s="172">
        <v>14.7</v>
      </c>
    </row>
    <row r="13" spans="1:11" ht="19.5" customHeight="1">
      <c r="A13" s="190" t="s">
        <v>139</v>
      </c>
      <c r="B13" s="166">
        <v>285468</v>
      </c>
      <c r="C13" s="174">
        <v>100</v>
      </c>
      <c r="D13" s="185">
        <v>243694</v>
      </c>
      <c r="E13" s="175">
        <v>85.4</v>
      </c>
      <c r="F13" s="167">
        <v>226591</v>
      </c>
      <c r="G13" s="174">
        <v>79.4</v>
      </c>
      <c r="H13" s="185">
        <v>17103</v>
      </c>
      <c r="I13" s="175">
        <v>6</v>
      </c>
      <c r="J13" s="185">
        <v>41774</v>
      </c>
      <c r="K13" s="174">
        <v>14.6</v>
      </c>
    </row>
  </sheetData>
  <sheetProtection sheet="1"/>
  <mergeCells count="9">
    <mergeCell ref="A1:K1"/>
    <mergeCell ref="J3:K3"/>
    <mergeCell ref="B5:C5"/>
    <mergeCell ref="D5:E5"/>
    <mergeCell ref="D6:E6"/>
    <mergeCell ref="F6:G6"/>
    <mergeCell ref="H6:I6"/>
    <mergeCell ref="J5:K5"/>
    <mergeCell ref="J6:K6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scale="95" r:id="rId1"/>
  <ignoredErrors>
    <ignoredError sqref="A9:A11 A12:A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R3" sqref="R3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2"/>
      <c r="D24" s="12"/>
      <c r="E24" s="12"/>
      <c r="F24" s="12"/>
      <c r="G24" s="66"/>
      <c r="H24" s="66"/>
      <c r="K24" s="12"/>
      <c r="L24" s="12"/>
      <c r="M24" s="12"/>
      <c r="N24" s="12"/>
      <c r="O24" s="66"/>
      <c r="P24" s="66"/>
    </row>
    <row r="25" spans="2:16" ht="12" customHeight="1">
      <c r="B25" s="127"/>
      <c r="C25" s="125" t="s">
        <v>96</v>
      </c>
      <c r="D25" s="125"/>
      <c r="E25" s="125"/>
      <c r="F25" s="125"/>
      <c r="G25" s="126"/>
      <c r="H25" s="126"/>
      <c r="J25" s="127"/>
      <c r="K25" s="125" t="s">
        <v>96</v>
      </c>
      <c r="L25" s="125"/>
      <c r="M25" s="125"/>
      <c r="N25" s="125"/>
      <c r="O25" s="126"/>
      <c r="P25" s="126"/>
    </row>
    <row r="26" spans="2:16" ht="12" customHeight="1">
      <c r="B26" s="123"/>
      <c r="C26" s="196" t="s">
        <v>91</v>
      </c>
      <c r="D26" s="196" t="s">
        <v>92</v>
      </c>
      <c r="E26" s="197" t="s">
        <v>93</v>
      </c>
      <c r="F26" s="197" t="s">
        <v>94</v>
      </c>
      <c r="G26" s="197" t="s">
        <v>95</v>
      </c>
      <c r="H26" s="197" t="s">
        <v>138</v>
      </c>
      <c r="J26" s="123"/>
      <c r="K26" s="196" t="s">
        <v>91</v>
      </c>
      <c r="L26" s="196" t="s">
        <v>92</v>
      </c>
      <c r="M26" s="197" t="s">
        <v>93</v>
      </c>
      <c r="N26" s="197" t="s">
        <v>94</v>
      </c>
      <c r="O26" s="197" t="s">
        <v>95</v>
      </c>
      <c r="P26" s="197" t="s">
        <v>138</v>
      </c>
    </row>
    <row r="27" spans="2:16" ht="30" customHeight="1">
      <c r="B27" s="128" t="s">
        <v>89</v>
      </c>
      <c r="C27" s="200">
        <v>100</v>
      </c>
      <c r="D27" s="200">
        <v>99.1</v>
      </c>
      <c r="E27" s="200">
        <v>100</v>
      </c>
      <c r="F27" s="200">
        <v>101.8</v>
      </c>
      <c r="G27" s="200">
        <v>98.1</v>
      </c>
      <c r="H27" s="200">
        <v>97.1</v>
      </c>
      <c r="J27" s="128" t="s">
        <v>89</v>
      </c>
      <c r="K27" s="198"/>
      <c r="L27" s="199">
        <v>-0.9</v>
      </c>
      <c r="M27" s="199">
        <v>0.9</v>
      </c>
      <c r="N27" s="199">
        <v>1.8</v>
      </c>
      <c r="O27" s="199">
        <v>-3.6</v>
      </c>
      <c r="P27" s="199">
        <v>-1</v>
      </c>
    </row>
    <row r="28" spans="2:16" ht="30" customHeight="1">
      <c r="B28" s="128" t="s">
        <v>87</v>
      </c>
      <c r="C28" s="200">
        <v>100</v>
      </c>
      <c r="D28" s="200">
        <v>99.5</v>
      </c>
      <c r="E28" s="200">
        <v>100.3</v>
      </c>
      <c r="F28" s="200">
        <v>101</v>
      </c>
      <c r="G28" s="200">
        <v>100</v>
      </c>
      <c r="H28" s="200">
        <v>99.2</v>
      </c>
      <c r="J28" s="128" t="s">
        <v>87</v>
      </c>
      <c r="K28" s="198"/>
      <c r="L28" s="199">
        <v>-0.5</v>
      </c>
      <c r="M28" s="199">
        <v>0.8</v>
      </c>
      <c r="N28" s="199">
        <v>0.7</v>
      </c>
      <c r="O28" s="199">
        <v>-1</v>
      </c>
      <c r="P28" s="199">
        <v>-0.8</v>
      </c>
    </row>
    <row r="29" ht="4.5" customHeight="1"/>
    <row r="30" ht="15.75" customHeight="1"/>
    <row r="31" spans="9:22" ht="15.75" customHeight="1">
      <c r="I31" s="98"/>
      <c r="Q31" s="98"/>
      <c r="R31" s="98"/>
      <c r="S31" s="98"/>
      <c r="T31" s="98"/>
      <c r="U31" s="98"/>
      <c r="V31" s="98"/>
    </row>
    <row r="32" spans="9:22" ht="12">
      <c r="I32" s="98"/>
      <c r="Q32" s="98"/>
      <c r="R32" s="98"/>
      <c r="S32" s="98"/>
      <c r="T32" s="98"/>
      <c r="U32" s="99"/>
      <c r="V32" s="98"/>
    </row>
    <row r="33" spans="9:22" ht="12">
      <c r="I33" s="98"/>
      <c r="Q33" s="98"/>
      <c r="R33" s="283"/>
      <c r="S33" s="283"/>
      <c r="T33" s="100"/>
      <c r="U33" s="100"/>
      <c r="V33" s="98"/>
    </row>
    <row r="34" spans="9:22" ht="12">
      <c r="I34" s="98"/>
      <c r="Q34" s="98"/>
      <c r="R34" s="99"/>
      <c r="S34" s="98"/>
      <c r="T34" s="101"/>
      <c r="U34" s="101"/>
      <c r="V34" s="98"/>
    </row>
    <row r="35" spans="9:22" ht="12">
      <c r="I35" s="98"/>
      <c r="Q35" s="98"/>
      <c r="R35" s="98"/>
      <c r="S35" s="98"/>
      <c r="T35" s="101"/>
      <c r="U35" s="101"/>
      <c r="V35" s="98"/>
    </row>
    <row r="36" spans="9:22" ht="12">
      <c r="I36" s="98"/>
      <c r="Q36" s="98"/>
      <c r="R36" s="98"/>
      <c r="S36" s="98"/>
      <c r="T36" s="101"/>
      <c r="U36" s="101"/>
      <c r="V36" s="98"/>
    </row>
    <row r="37" spans="9:22" ht="12">
      <c r="I37" s="98"/>
      <c r="Q37" s="98"/>
      <c r="R37" s="98"/>
      <c r="S37" s="98"/>
      <c r="T37" s="101"/>
      <c r="U37" s="101"/>
      <c r="V37" s="98"/>
    </row>
    <row r="38" spans="9:22" ht="12">
      <c r="I38" s="98"/>
      <c r="Q38" s="98"/>
      <c r="R38" s="98"/>
      <c r="S38" s="98"/>
      <c r="T38" s="101"/>
      <c r="U38" s="101"/>
      <c r="V38" s="98"/>
    </row>
    <row r="39" spans="9:22" ht="12">
      <c r="I39" s="98"/>
      <c r="Q39" s="98"/>
      <c r="R39" s="98"/>
      <c r="S39" s="98"/>
      <c r="T39" s="98"/>
      <c r="U39" s="98"/>
      <c r="V39" s="98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3.75390625" style="2" customWidth="1"/>
    <col min="3" max="3" width="6.75390625" style="2" customWidth="1"/>
    <col min="4" max="4" width="6.25390625" style="2" customWidth="1"/>
    <col min="5" max="5" width="6.75390625" style="2" customWidth="1"/>
    <col min="6" max="6" width="6.25390625" style="2" customWidth="1"/>
    <col min="7" max="7" width="6.75390625" style="2" customWidth="1"/>
    <col min="8" max="8" width="6.25390625" style="2" customWidth="1"/>
    <col min="9" max="9" width="6.75390625" style="2" customWidth="1"/>
    <col min="10" max="10" width="6.25390625" style="2" customWidth="1"/>
    <col min="11" max="12" width="7.75390625" style="2" customWidth="1"/>
    <col min="13" max="13" width="3.75390625" style="2" customWidth="1"/>
    <col min="14" max="14" width="9.125" style="2" customWidth="1"/>
    <col min="15" max="16384" width="9.125" style="2" customWidth="1"/>
  </cols>
  <sheetData/>
  <sheetProtection sheet="1" objects="1" scenarios="1" selectLockedCells="1" selectUnlockedCells="1"/>
  <printOptions horizontalCentered="1"/>
  <pageMargins left="0.5905511811023623" right="0.5905511811023623" top="0.86" bottom="0.5905511811023623" header="0" footer="0"/>
  <pageSetup horizontalDpi="400" verticalDpi="4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23:H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0.75390625" style="0" customWidth="1"/>
    <col min="9" max="9" width="2.75390625" style="0" customWidth="1"/>
  </cols>
  <sheetData>
    <row r="23" spans="2:8" ht="12">
      <c r="B23" s="131"/>
      <c r="C23" s="125" t="s">
        <v>96</v>
      </c>
      <c r="D23" s="125"/>
      <c r="E23" s="125"/>
      <c r="F23" s="125"/>
      <c r="G23" s="126"/>
      <c r="H23" s="126"/>
    </row>
    <row r="24" spans="2:8" ht="12">
      <c r="B24" s="130"/>
      <c r="C24" s="159" t="s">
        <v>91</v>
      </c>
      <c r="D24" s="159" t="s">
        <v>92</v>
      </c>
      <c r="E24" s="160" t="s">
        <v>93</v>
      </c>
      <c r="F24" s="160" t="s">
        <v>94</v>
      </c>
      <c r="G24" s="160" t="s">
        <v>95</v>
      </c>
      <c r="H24" s="160" t="s">
        <v>138</v>
      </c>
    </row>
    <row r="25" spans="2:8" ht="12">
      <c r="B25" s="129" t="s">
        <v>107</v>
      </c>
      <c r="C25" s="168">
        <v>16.4</v>
      </c>
      <c r="D25" s="168">
        <v>16</v>
      </c>
      <c r="E25" s="168">
        <v>16.1</v>
      </c>
      <c r="F25" s="168">
        <v>17</v>
      </c>
      <c r="G25" s="168">
        <v>14.7</v>
      </c>
      <c r="H25" s="168">
        <v>14.6</v>
      </c>
    </row>
    <row r="26" spans="2:8" ht="12">
      <c r="B26" s="129" t="s">
        <v>103</v>
      </c>
      <c r="C26" s="168">
        <v>5.9</v>
      </c>
      <c r="D26" s="168">
        <v>6.3</v>
      </c>
      <c r="E26" s="168">
        <v>6.9</v>
      </c>
      <c r="F26" s="168">
        <v>5.9</v>
      </c>
      <c r="G26" s="168">
        <v>5</v>
      </c>
      <c r="H26" s="168">
        <v>6</v>
      </c>
    </row>
    <row r="27" spans="2:8" ht="12">
      <c r="B27" s="169" t="s">
        <v>102</v>
      </c>
      <c r="C27" s="168">
        <v>77.8</v>
      </c>
      <c r="D27" s="168">
        <v>77.7</v>
      </c>
      <c r="E27" s="168">
        <v>77.1</v>
      </c>
      <c r="F27" s="168">
        <v>77.1</v>
      </c>
      <c r="G27" s="168">
        <v>80.2</v>
      </c>
      <c r="H27" s="168">
        <v>79.4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2012-02-01T06:14:28Z</cp:lastPrinted>
  <dcterms:created xsi:type="dcterms:W3CDTF">2007-11-06T04:11:32Z</dcterms:created>
  <dcterms:modified xsi:type="dcterms:W3CDTF">2012-03-26T09:19:42Z</dcterms:modified>
  <cp:category/>
  <cp:version/>
  <cp:contentType/>
  <cp:contentStatus/>
</cp:coreProperties>
</file>